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588" yWindow="-12" windowWidth="12636" windowHeight="12396" tabRatio="491" activeTab="4"/>
  </bookViews>
  <sheets>
    <sheet name="1" sheetId="4" r:id="rId1"/>
    <sheet name="2" sheetId="5" r:id="rId2"/>
    <sheet name="3" sheetId="7" r:id="rId3"/>
    <sheet name="kopsavilkums" sheetId="6" r:id="rId4"/>
    <sheet name="Pas.koptāme" sheetId="8" r:id="rId5"/>
  </sheets>
  <definedNames>
    <definedName name="_xlnm._FilterDatabase" localSheetId="0" hidden="1">'1'!$A$13:$P$120</definedName>
  </definedNames>
  <calcPr calcId="145621" fullPrecision="0"/>
</workbook>
</file>

<file path=xl/calcChain.xml><?xml version="1.0" encoding="utf-8"?>
<calcChain xmlns="http://schemas.openxmlformats.org/spreadsheetml/2006/main">
  <c r="E23" i="4" l="1"/>
  <c r="E32" i="4"/>
  <c r="E70" i="4"/>
  <c r="E74" i="4"/>
  <c r="E75" i="4"/>
  <c r="E78" i="4"/>
  <c r="E79" i="4"/>
  <c r="E80" i="4"/>
  <c r="E81" i="4"/>
  <c r="E82" i="4"/>
  <c r="E83" i="4"/>
  <c r="E84" i="4"/>
  <c r="E86" i="4"/>
  <c r="E87" i="4"/>
  <c r="E88" i="4"/>
  <c r="E91" i="4"/>
  <c r="E93" i="4"/>
  <c r="E95" i="4"/>
  <c r="E96" i="4"/>
  <c r="L39" i="5"/>
  <c r="L44" i="7"/>
  <c r="H17" i="6" s="1"/>
  <c r="H39" i="5"/>
  <c r="K39" i="5" s="1"/>
  <c r="M39" i="5"/>
  <c r="P39" i="5" s="1"/>
  <c r="N39" i="5"/>
  <c r="O39" i="5"/>
  <c r="N44" i="7"/>
  <c r="K117" i="4"/>
  <c r="L117" i="4"/>
  <c r="M117" i="4"/>
  <c r="N117" i="4"/>
  <c r="O117" i="4"/>
  <c r="K43" i="7"/>
  <c r="L43" i="7"/>
  <c r="M43" i="7"/>
  <c r="N43" i="7"/>
  <c r="O43" i="7"/>
  <c r="P43" i="7"/>
  <c r="M40" i="5"/>
  <c r="P40" i="5" s="1"/>
  <c r="N40" i="5"/>
  <c r="O40" i="5"/>
  <c r="L40" i="5"/>
  <c r="M41" i="5" l="1"/>
  <c r="M43" i="5" s="1"/>
  <c r="E16" i="6" s="1"/>
  <c r="O41" i="5"/>
  <c r="G16" i="6" s="1"/>
  <c r="O44" i="7"/>
  <c r="O46" i="7" s="1"/>
  <c r="G17" i="6" s="1"/>
  <c r="L41" i="5"/>
  <c r="H16" i="6" s="1"/>
  <c r="P117" i="4"/>
  <c r="L118" i="4" l="1"/>
  <c r="H15" i="6" s="1"/>
  <c r="H18" i="6" s="1"/>
  <c r="P44" i="7"/>
  <c r="P46" i="7" s="1"/>
  <c r="N8" i="7" s="1"/>
  <c r="M44" i="7"/>
  <c r="M46" i="7" s="1"/>
  <c r="E17" i="6" s="1"/>
  <c r="M118" i="4"/>
  <c r="M120" i="4" s="1"/>
  <c r="E15" i="6" s="1"/>
  <c r="N118" i="4"/>
  <c r="N46" i="7"/>
  <c r="F17" i="6" s="1"/>
  <c r="O118" i="4" l="1"/>
  <c r="O120" i="4" s="1"/>
  <c r="G15" i="6" s="1"/>
  <c r="G18" i="6" s="1"/>
  <c r="P118" i="4"/>
  <c r="E18" i="6"/>
  <c r="D22" i="6" s="1"/>
  <c r="D17" i="6"/>
  <c r="P120" i="4" l="1"/>
  <c r="N8" i="4" s="1"/>
  <c r="P41" i="5"/>
  <c r="N41" i="5"/>
  <c r="N120" i="4"/>
  <c r="F15" i="6" s="1"/>
  <c r="N8" i="5" l="1"/>
  <c r="D15" i="6"/>
  <c r="F16" i="6"/>
  <c r="D16" i="6" s="1"/>
  <c r="D18" i="6" l="1"/>
  <c r="F18" i="6"/>
  <c r="D23" i="6" l="1"/>
</calcChain>
</file>

<file path=xl/sharedStrings.xml><?xml version="1.0" encoding="utf-8"?>
<sst xmlns="http://schemas.openxmlformats.org/spreadsheetml/2006/main" count="494" uniqueCount="247">
  <si>
    <t>Lokālā tāme Nr.1</t>
  </si>
  <si>
    <t>(darba veids vai konstruktīvā elementa nosaukums)</t>
  </si>
  <si>
    <t>Būves nosaukums: Līvbērzes vidusskolas teritorijas labiekārtošana</t>
  </si>
  <si>
    <t>Objekta adrese: Skolas iela 10, Līvbērzes pag., Jelgavas novads</t>
  </si>
  <si>
    <t>Pasūtījuma Nr.130/2015</t>
  </si>
  <si>
    <t xml:space="preserve">Tāmes izmaksas </t>
  </si>
  <si>
    <t> Nr.</t>
  </si>
  <si>
    <t> Kods</t>
  </si>
  <si>
    <t> Darba</t>
  </si>
  <si>
    <t> Mērvie-nība</t>
  </si>
  <si>
    <t> Dau-dzums</t>
  </si>
  <si>
    <t> Vienības izmaksas</t>
  </si>
  <si>
    <t> Kopā uz visu apjomu</t>
  </si>
  <si>
    <t>p.k.</t>
  </si>
  <si>
    <t>nosaukums</t>
  </si>
  <si>
    <t> laika norma (c/h)</t>
  </si>
  <si>
    <t> darba samaksas likme (eur/h)</t>
  </si>
  <si>
    <t> darba alga (eur)</t>
  </si>
  <si>
    <t> materiāli (eur)</t>
  </si>
  <si>
    <t> mehā-nismi (eur)</t>
  </si>
  <si>
    <t> kopā (eur)</t>
  </si>
  <si>
    <t> darbietilpī-ba (c/h)</t>
  </si>
  <si>
    <t>Būvlaukuma darbi</t>
  </si>
  <si>
    <t>Būvtāfeles ierīkošana</t>
  </si>
  <si>
    <t>gab.</t>
  </si>
  <si>
    <t>Vagoniņi strādniekiem, instrumentiem, īre + transports</t>
  </si>
  <si>
    <t>mēn.</t>
  </si>
  <si>
    <t>Mobilās tualetes īre +izvešana+ transports</t>
  </si>
  <si>
    <t>Objekta topogrāfiskais uzmērījums pēc darbu pabeigšanas</t>
  </si>
  <si>
    <t>ha</t>
  </si>
  <si>
    <t>Teritorijas sagatavošanas darbi</t>
  </si>
  <si>
    <t>Demontēt esošo celiņu un laukumu  asfaltbetona iesegumu,iekraut, izvest būvgružus</t>
  </si>
  <si>
    <t>m2</t>
  </si>
  <si>
    <t>Izcirst krūmus</t>
  </si>
  <si>
    <t>m</t>
  </si>
  <si>
    <t>Planēt teritoriju pēc augstuma atzīmēm</t>
  </si>
  <si>
    <t>Grāvja tīrīšana</t>
  </si>
  <si>
    <t>Ceļi, laukumi</t>
  </si>
  <si>
    <t>Asfaltbetona iesegums 2 kārtas (60+40)- izbūvējot sagatavošanas kārtu no filtrējošas smilts  300mm un šķembām 200mm  ( fr.40..70)</t>
  </si>
  <si>
    <t>Montēt ietves betona apmales 100.20.8, tās iebetonējot</t>
  </si>
  <si>
    <t>Montēt ceļa betona apmales 100.30.15, tās iebetonējot</t>
  </si>
  <si>
    <t>Ceļu apzīmējumi CSD laukumā</t>
  </si>
  <si>
    <t>Demontēt ēkas apmali un atjaunot to ar bruģakmens iesegumu pēc lietus kanalizācijas izbūves, veidojot kritumu no ēkas</t>
  </si>
  <si>
    <t>Rotaļu laukumi- drošības iesegums</t>
  </si>
  <si>
    <t>Blietēta pamatne no šķembām d 0-32mm, b=150mm</t>
  </si>
  <si>
    <t>Blietēts pabērums -smilts /akmens šķembu maisījums vai grants  d 0-8mm, b=30mm</t>
  </si>
  <si>
    <t>Blietēts pabērums -smilts /akmens šķembu maisījums vai grants d 0-5mm, b=20mm</t>
  </si>
  <si>
    <t>Ģeotekstila klājums</t>
  </si>
  <si>
    <t>Monolīts gumijas  klājums b=70mm ( brūns)</t>
  </si>
  <si>
    <t>Žogs</t>
  </si>
  <si>
    <t>Žoga stabu pamata betonēšana h=700mm, B15</t>
  </si>
  <si>
    <t>gb</t>
  </si>
  <si>
    <t>Metāla žoga stabu ( ar PVC pārklājumu) 40x60mm, h=2m montāža</t>
  </si>
  <si>
    <t>Montēt  žoga paneļus  3D ar PVC parklājumu 1,53x2,5m , 4mm</t>
  </si>
  <si>
    <t>Vārtu montāža L=1,2m (ar slēdzeni)</t>
  </si>
  <si>
    <t>kpl</t>
  </si>
  <si>
    <t>Apzaļumošana</t>
  </si>
  <si>
    <t>Atjaunot zālienu, nolīdzinot teritoriju, pieberot melnzemi ~10cm ,sējot zālienu</t>
  </si>
  <si>
    <t>Stādīt dzīvžogu, sagatavojot stādīšanas vietas -Rietumu tūjas</t>
  </si>
  <si>
    <t>Stādīt , sagatavojot stādīsanas vietas -Ķīnas kadiķis</t>
  </si>
  <si>
    <t>Stādīt dzīvžogu, sagatavojot stādīsanas vietas - klinšrozīte</t>
  </si>
  <si>
    <t>Stādīt dzīvžogu, sagatavojot stādīsanas vietas -bērzlapu spireja</t>
  </si>
  <si>
    <t>Stādīt dzīvžogu, sagatavojot stādīsanas vietas -japānas spireja</t>
  </si>
  <si>
    <t>Stādīt dzīvžogu, sagatavojot stādīsanas vietas -Tunbergas bārbele</t>
  </si>
  <si>
    <t>Izrakt, pārstādīt tūjas</t>
  </si>
  <si>
    <t xml:space="preserve">gb </t>
  </si>
  <si>
    <t>Izrakt, pārstādīt kadiķus, mahonijas</t>
  </si>
  <si>
    <t>Reorganizēt esošo akmensdārza dobi, nomainot augsni, pārstādot augus</t>
  </si>
  <si>
    <t>Rotaļu laukumu aprīkojums:</t>
  </si>
  <si>
    <t>Atsperšūpoles "Baiks"</t>
  </si>
  <si>
    <t>Atsperšūpoles "Zirdziņš"</t>
  </si>
  <si>
    <t>Šūpoles divvietīgas ar koka stabiem</t>
  </si>
  <si>
    <t>Šūpoles ar koka stabiem "Ligzda"</t>
  </si>
  <si>
    <t>Bērnu rotaļu komplekss "Forts"</t>
  </si>
  <si>
    <t>Nožogojums ap šūpolēm h=0,6m</t>
  </si>
  <si>
    <t>Smilšu kaste 3x3m ar pārklāju</t>
  </si>
  <si>
    <t>Dažādi darbi</t>
  </si>
  <si>
    <t xml:space="preserve">Soliņš ar atzveltni  2000x450x800 </t>
  </si>
  <si>
    <t>Betona atkritumu urna 400x400x400  (ar izņemamu skārda spaini)</t>
  </si>
  <si>
    <t>Velosipēdu novietne  ( cinkota , krāsota) 16 vietas</t>
  </si>
  <si>
    <t>Betona puķu podi 900x900x550</t>
  </si>
  <si>
    <t>Karoga masta h=8m ( alumīnija, komplektā ar betona pamatu, stiprinājumiem, pacelšanas mehānismu) uzstādīšana</t>
  </si>
  <si>
    <t>Automašīnu braukšanas un gājāju ceļa ierobežotāji- cinkoti metāla stabiņi H=0,8m, savienoti ar metāla ķēdi</t>
  </si>
  <si>
    <t>Izgatavot, montēt metāla cinkotas  margas h=0,9m pie ārējām kāpnēm</t>
  </si>
  <si>
    <t>Nojume 7,8x6m</t>
  </si>
  <si>
    <t>Izrakt būvbedri</t>
  </si>
  <si>
    <t>m3</t>
  </si>
  <si>
    <t>Blietētu šķembu pabērums zem pamatiem</t>
  </si>
  <si>
    <t>Betonēt stabveida pamatus- betons C 20/25</t>
  </si>
  <si>
    <t xml:space="preserve">Pamatu armēšana </t>
  </si>
  <si>
    <t>kg</t>
  </si>
  <si>
    <t>Pamatu horizontālā hidroizolācija no 2 kārtām ruberoīda bituma mastikā</t>
  </si>
  <si>
    <t>Montēt nojumes  koka konstrukciju. Atsegtās koka konstrukcijas ēvelētas. Koka konstrukciju prettrupes aizsardzība, krāsošana</t>
  </si>
  <si>
    <t>Apšūt sienu  ar ēvelētiem krāsotiem apdares dēļiem</t>
  </si>
  <si>
    <t>Montēt jumta latojumu 100x32, solis 300mm</t>
  </si>
  <si>
    <t>Ieklāt profilētā skārda jumta segumu T-20 ar jumta vējmalām, kori</t>
  </si>
  <si>
    <t>Ķieģeļu stabiņi 25x25x40cm</t>
  </si>
  <si>
    <t>Pamatu horizontālā hidroizolācija no 2 k ruberoida</t>
  </si>
  <si>
    <t>Montēt grīdas lāgas  75x150 ar soli 600mm.Koka konstrukciju prettrupes aizsardzība</t>
  </si>
  <si>
    <t>Ieklāt grīdu no terases dēļiem b=32mm. Priedes koka dēļi, impregnēti, brūni</t>
  </si>
  <si>
    <t>Izgatavot, montēt krāsotas koka margas H=80cm</t>
  </si>
  <si>
    <t>Pakāpiens no betona bruģakmens  h=15cm</t>
  </si>
  <si>
    <t>Nojume 2x5m</t>
  </si>
  <si>
    <t>Izrakt bedres pamatiem</t>
  </si>
  <si>
    <t>Deformācijas šuves ierīkošana pie esošās ēkas pamatiem</t>
  </si>
  <si>
    <t>Montēt statņus no metāla caurules d 100x4mm. Pretrūsas aizsardzība. Krāsot.</t>
  </si>
  <si>
    <t>Montēt jumta konstrukciju no metāla profilētām caurulēm . Pretrūsas aizsardzība. Krāsot</t>
  </si>
  <si>
    <t>Montēt nojumes  koka konstrukciju. Atsegtās koka konstrukcijas ēvelētas. Koka konstrukciju prettrupes aizsardzība, krāsošana</t>
  </si>
  <si>
    <t>Nojumes pieslēgums ēkai- noseglīstes montāža</t>
  </si>
  <si>
    <t>  </t>
  </si>
  <si>
    <t> Kopā</t>
  </si>
  <si>
    <t> Materiālu, grunts apmaiņas un būvgružu transporta izdevumi</t>
  </si>
  <si>
    <t> Tiešās izmaksas kopā</t>
  </si>
  <si>
    <t>Lokālā tāme Nr.2</t>
  </si>
  <si>
    <t>Lietus kanalizācija</t>
  </si>
  <si>
    <t>Plastmasas kanalizācijas aka Ø400 komplektā ar teleskopisko cauruli Ø315, tekni, ķeta rāmi un vāku 200/400/R40</t>
  </si>
  <si>
    <t>kompl.</t>
  </si>
  <si>
    <t>Kanalizācijas caurule EVORAIN PP Ø160 SN8</t>
  </si>
  <si>
    <t>Ekstrudētais poristirols EPS 100 siltinājums</t>
  </si>
  <si>
    <t>Iebetonējama aizsargčaula Ø160</t>
  </si>
  <si>
    <t>Trejgabals Ø160/160/160</t>
  </si>
  <si>
    <t>Dalītā kabeļa aizsargcaurule PVC d110 L=2.5 m</t>
  </si>
  <si>
    <t>Revīzijs lūka Ø160</t>
  </si>
  <si>
    <t>Pāreja 160/110</t>
  </si>
  <si>
    <t>Betonētas teknes izveide līdz grāvja dibenam</t>
  </si>
  <si>
    <t>Izvads esošajā grāvī- izvada vietu apmūrēt ar laukakmeņiem</t>
  </si>
  <si>
    <t>Smilts pamatnes ierīkošana zem cauruļvadiem h=0.20*1*1.2</t>
  </si>
  <si>
    <t>Montāžas palīgmateriāli</t>
  </si>
  <si>
    <t>Bruģa seguma atjaunošana</t>
  </si>
  <si>
    <t>Asfalta seguma atjaunošana</t>
  </si>
  <si>
    <t>ABT 16</t>
  </si>
  <si>
    <t>AG 22</t>
  </si>
  <si>
    <t>Dolomīta šķembas 20 cm (fr 20-40)</t>
  </si>
  <si>
    <t>Dolomīta šķembas 26 cm (fr 40-70)</t>
  </si>
  <si>
    <t>Smilts K&gt;1</t>
  </si>
  <si>
    <t>Zemes darbi projektēto tīklu zonā</t>
  </si>
  <si>
    <t>Tranšeju rakšana un aizbēršana  tīklu montāžai (ieskaitot grunts nomaiņu, aizvešanu, atvešanu, utt.)</t>
  </si>
  <si>
    <t>Esošā asfalta seguma noņemšana</t>
  </si>
  <si>
    <t>Esošā zāliena seguma noņemšana</t>
  </si>
  <si>
    <t>Esošā zāliena atjaunošana, tranšejas platumā, ieskaitot melnzemes uzvešanu un izlīdzināšanu (hvid.=15cm)</t>
  </si>
  <si>
    <t>Uzmērījumi, izpildshemas</t>
  </si>
  <si>
    <t>obj</t>
  </si>
  <si>
    <t>Lokālā tāme Nr.3</t>
  </si>
  <si>
    <t>Elektroapgaismojums</t>
  </si>
  <si>
    <t>Montāžas darbi</t>
  </si>
  <si>
    <t>Tranšejas rakšana un aizbēršana viena līdz divu kabeļu (caurules) gūldīšanai 0.7m dziļumā</t>
  </si>
  <si>
    <t>320</t>
  </si>
  <si>
    <t>Kabeļu aizsargcaurules d=līdz 110 mm ieguldīšana gatavā tranšejā</t>
  </si>
  <si>
    <t>100</t>
  </si>
  <si>
    <t>ZS kabeļa ievēršana caurulē</t>
  </si>
  <si>
    <t>Apgaismes balstu uzstādīšana (4.5m)</t>
  </si>
  <si>
    <t>Esošo kabeļu atšurfēšana</t>
  </si>
  <si>
    <t>Dalītās kabeļu aizsargcaurules d=līdz 110 mm montāža uz kabeļa</t>
  </si>
  <si>
    <t>Apgaismojuma stabu demontāža</t>
  </si>
  <si>
    <t>Kabeļa demontāža</t>
  </si>
  <si>
    <t>Asfalta seguma demontāža -montāža</t>
  </si>
  <si>
    <t>Asfalta seguma demontāža</t>
  </si>
  <si>
    <t>Zālāja atjaunošana pēc darbu pabeigšanas</t>
  </si>
  <si>
    <t>EPL vai sarkanās līnijas nospraušana</t>
  </si>
  <si>
    <t>km</t>
  </si>
  <si>
    <t>EPL digitālā uzmērīšana</t>
  </si>
  <si>
    <t xml:space="preserve"> Materiāli</t>
  </si>
  <si>
    <t>Kabelis AXMK-J 4x16</t>
  </si>
  <si>
    <t>Kabelis NYY-J 3x1.5</t>
  </si>
  <si>
    <t>Aizsargcaurule PEHD 450N D=75mm [Evocab FLEX]</t>
  </si>
  <si>
    <t>Brīdinājuma lenta KABELIS 1kV</t>
  </si>
  <si>
    <t>Parka gaismeklis 1x50W OCP LED 4000K 3900lm RAL9005</t>
  </si>
  <si>
    <t>k-ts</t>
  </si>
  <si>
    <t>Stabs parka 4.5m (4m virs zemes) cinkots P4,5</t>
  </si>
  <si>
    <t>Gab.</t>
  </si>
  <si>
    <t>Pamats stabiem līdz 6m 122kg P-1</t>
  </si>
  <si>
    <t>Gumijas blīve  GB-RG 4-10m stabam</t>
  </si>
  <si>
    <t>Apgaismojuma savienojuma spaile bez drošinātāja</t>
  </si>
  <si>
    <t>Automātslēdzis  1f C3 uz gaismekli</t>
  </si>
  <si>
    <t>Dalītā aizsargcaurule D=110mm 750N L=40m</t>
  </si>
  <si>
    <t>Asfalts</t>
  </si>
  <si>
    <t>Rupjgraudaina grants pamatņu spilvenam</t>
  </si>
  <si>
    <r>
      <t>m</t>
    </r>
    <r>
      <rPr>
        <vertAlign val="superscript"/>
        <sz val="10"/>
        <rFont val="Arial Narrow"/>
        <family val="2"/>
        <charset val="186"/>
      </rPr>
      <t>3</t>
    </r>
  </si>
  <si>
    <t>Palīgmateriāli</t>
  </si>
  <si>
    <t>Kopsavilkuma aprēķini pa darbu veidiem vai konstruktīvajiem elementiem</t>
  </si>
  <si>
    <t>(Darba veids vai konstruktīvā elementa nosaukums)</t>
  </si>
  <si>
    <t>Par kopējo summu, eur</t>
  </si>
  <si>
    <t xml:space="preserve">Kopējā darbietilpība, c/st </t>
  </si>
  <si>
    <t> Nr.p.k.</t>
  </si>
  <si>
    <t>Kods, tāmes Nr.</t>
  </si>
  <si>
    <t>Darba veids vai konstruktīvā elementa nosaukums</t>
  </si>
  <si>
    <t>Tāmes izmaksa (eur)</t>
  </si>
  <si>
    <t>Tai skaitā:</t>
  </si>
  <si>
    <t>Darbietilpība ( c/h)</t>
  </si>
  <si>
    <t>Darba alga (eur)</t>
  </si>
  <si>
    <t xml:space="preserve"> Materiāli (eur) </t>
  </si>
  <si>
    <t>Mehānismi (eur)</t>
  </si>
  <si>
    <t>1</t>
  </si>
  <si>
    <t>Labiekārtošana</t>
  </si>
  <si>
    <t>2</t>
  </si>
  <si>
    <t>Lietus kanalizācija- ārējie tīkli</t>
  </si>
  <si>
    <t>3</t>
  </si>
  <si>
    <t>T.sk.darba aizsardzība</t>
  </si>
  <si>
    <t>Darba devēja soc.nodoklis (23.59%)</t>
  </si>
  <si>
    <t>Kopā</t>
  </si>
  <si>
    <t> Sastādīja</t>
  </si>
  <si>
    <t> (paraksts un tā atšifrējums, datums)</t>
  </si>
  <si>
    <t>Montēt jumta segumu Rannila</t>
  </si>
  <si>
    <t>Pagaidu žoga uzstādīšana ap labiekārtojamo teritoriju</t>
  </si>
  <si>
    <t>Ieklāt gājēju celiņa bruģakmens b=60mm segumu, ieklājot to uz 50mm smilts pabēruma ( fr.0-4),  ģeotekstils, izbūvējot sagatavošanas kārtu no filtrējošas smilts  200mm un šķembām 150mm ( fr.8-16)</t>
  </si>
  <si>
    <t>Ieklāt laukumu ar bruģakmens b=80mm  segumu, ieklājot to uz 50mm smilts pabēruma ( fr.0-4), ģeorežģis, izbūvējot sagatavošanas kārtu no filtrējošas smilts  250mm un šķembām 200mm  ( fr.8-16)</t>
  </si>
  <si>
    <t>Izgatavot, uzstādīt norobežojošu konstrukciju lietus ūdens notekcaurulēm - krāsots metāla režģis h=1,5m, stiprināt pie nosiltinātas ēkas sienas</t>
  </si>
  <si>
    <t>Laukakmeņu taciņas izveidošana, melnzemes rakšana, pamatnes sagatavošana</t>
  </si>
  <si>
    <t>Tāme sastādīta 2016.gada tirgus cenās, pamatojoties uz GP,AR sadaļām</t>
  </si>
  <si>
    <t>Tāme sastādīta  2016.gada februāris</t>
  </si>
  <si>
    <t>Tāme sastādīta 2016.gada tirgus cenās, pamatojoties uz LKT sadaļām</t>
  </si>
  <si>
    <t>Tāme sastādīta 2016.gada tirgus cenās, pamatojoties uz ELT sadaļām</t>
  </si>
  <si>
    <t>Tāme sastādīta  2016.gadafebruāris</t>
  </si>
  <si>
    <t>APSTIPRINU</t>
  </si>
  <si>
    <t>(pasūtītāja paraksts un tā atšifrējums)</t>
  </si>
  <si>
    <t>Z.V.</t>
  </si>
  <si>
    <t>______. gada___.________________</t>
  </si>
  <si>
    <t>Pasūtītāja būvniecības koptāme</t>
  </si>
  <si>
    <t>Tāme sastādīta  2016. gada februāris</t>
  </si>
  <si>
    <t> Objekta nosaukums</t>
  </si>
  <si>
    <t> Objekta izmaksas</t>
  </si>
  <si>
    <t>(eur)</t>
  </si>
  <si>
    <t>Aizupes pamatskolas teritorijas labiekārtošanas II kārta</t>
  </si>
  <si>
    <t>Pievienotās vērtības nodoklis (21% )</t>
  </si>
  <si>
    <t xml:space="preserve">Pārbaudīja: </t>
  </si>
  <si>
    <t xml:space="preserve">Būves nosaukums: Līvbērzes vidusskolas teritorijas labiekārtošana </t>
  </si>
  <si>
    <t>Būves adrese: Skolas iela 10, Līvbērzes pag., Jelgavas novads</t>
  </si>
  <si>
    <t>Pasūtījuma Nr.:  130/2015</t>
  </si>
  <si>
    <t>Pamatu rakšana, aizrakšana</t>
  </si>
  <si>
    <t>Pamatu stabu betonēšana</t>
  </si>
  <si>
    <t>Betons</t>
  </si>
  <si>
    <t>Stiprinājumi</t>
  </si>
  <si>
    <t xml:space="preserve">kompl </t>
  </si>
  <si>
    <t>Nojumes koka karkasa montāža</t>
  </si>
  <si>
    <t>Kokmateriāls, imprignēts, krāsots, slīpēts</t>
  </si>
  <si>
    <t>Jumta seguma montāža</t>
  </si>
  <si>
    <t>Skaidu plāksne 16mm</t>
  </si>
  <si>
    <t>Rannila jumta segums</t>
  </si>
  <si>
    <t>Karkasa apšūšana ar dēļiem</t>
  </si>
  <si>
    <t>Kokmateriāls 120x20mm, imprignēts, krāsots, slīpēts</t>
  </si>
  <si>
    <t>Nojumes beicēšana</t>
  </si>
  <si>
    <t>Beice</t>
  </si>
  <si>
    <t>l</t>
  </si>
  <si>
    <t>%</t>
  </si>
  <si>
    <t>Virsizdevumi %</t>
  </si>
  <si>
    <t>Peļņa %</t>
  </si>
  <si>
    <t>Atkritumu konteineru nojume 2x6m (Pielikums Nr.4)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</si>
</sst>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Ls&quot;\ #,##0.00"/>
    <numFmt numFmtId="165" formatCode="0.0"/>
    <numFmt numFmtId="166" formatCode="0.000"/>
    <numFmt numFmtId="167" formatCode="#,##0.00\ ;#,##0.00\ ;\-#\ ;@\ "/>
  </numFmts>
  <fonts count="34" x14ac:knownFonts="1">
    <font>
      <sz val="10"/>
      <name val="Times New Roman"/>
      <charset val="186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186"/>
    </font>
    <font>
      <b/>
      <sz val="8"/>
      <name val="Times New Roman"/>
      <family val="1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1"/>
      <color rgb="FF000000"/>
      <name val="Calibri"/>
      <family val="2"/>
      <charset val="204"/>
    </font>
    <font>
      <sz val="10"/>
      <name val="Arial Narrow"/>
      <family val="2"/>
      <charset val="1"/>
    </font>
    <font>
      <sz val="10"/>
      <color indexed="8"/>
      <name val="Arial"/>
      <family val="2"/>
      <charset val="186"/>
    </font>
    <font>
      <vertAlign val="superscript"/>
      <sz val="10"/>
      <name val="Arial Narrow"/>
      <family val="2"/>
      <charset val="186"/>
    </font>
    <font>
      <sz val="10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2" fillId="0" borderId="0"/>
    <xf numFmtId="0" fontId="23" fillId="0" borderId="0"/>
    <xf numFmtId="9" fontId="27" fillId="0" borderId="0" applyFont="0" applyFill="0" applyBorder="0" applyAlignment="0" applyProtection="0"/>
    <xf numFmtId="0" fontId="25" fillId="0" borderId="0">
      <alignment vertical="center" wrapText="1"/>
    </xf>
    <xf numFmtId="0" fontId="15" fillId="0" borderId="0"/>
  </cellStyleXfs>
  <cellXfs count="209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8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2" fontId="5" fillId="0" borderId="6" xfId="0" applyNumberFormat="1" applyFont="1" applyBorder="1" applyAlignment="1">
      <alignment horizontal="center" vertical="top" wrapText="1"/>
    </xf>
    <xf numFmtId="0" fontId="3" fillId="0" borderId="1" xfId="0" applyFont="1" applyBorder="1"/>
    <xf numFmtId="0" fontId="7" fillId="0" borderId="7" xfId="0" applyFont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2" fontId="5" fillId="2" borderId="6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9" fontId="5" fillId="0" borderId="8" xfId="0" applyNumberFormat="1" applyFont="1" applyBorder="1" applyAlignment="1">
      <alignment vertical="top" wrapText="1"/>
    </xf>
    <xf numFmtId="0" fontId="5" fillId="2" borderId="8" xfId="0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1" fontId="5" fillId="2" borderId="6" xfId="0" applyNumberFormat="1" applyFont="1" applyFill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0" fontId="0" fillId="0" borderId="6" xfId="0" applyBorder="1"/>
    <xf numFmtId="0" fontId="10" fillId="2" borderId="6" xfId="0" applyFont="1" applyFill="1" applyBorder="1" applyAlignment="1">
      <alignment vertical="top" wrapText="1"/>
    </xf>
    <xf numFmtId="0" fontId="15" fillId="0" borderId="0" xfId="0" applyFont="1"/>
    <xf numFmtId="0" fontId="14" fillId="0" borderId="0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5" fillId="0" borderId="1" xfId="0" applyFont="1" applyBorder="1"/>
    <xf numFmtId="0" fontId="15" fillId="0" borderId="0" xfId="0" applyFont="1" applyBorder="1"/>
    <xf numFmtId="0" fontId="16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justify"/>
    </xf>
    <xf numFmtId="2" fontId="15" fillId="0" borderId="0" xfId="0" applyNumberFormat="1" applyFont="1" applyAlignment="1">
      <alignment horizontal="center"/>
    </xf>
    <xf numFmtId="0" fontId="16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8" fillId="0" borderId="6" xfId="0" applyFont="1" applyBorder="1" applyAlignment="1">
      <alignment horizontal="center"/>
    </xf>
    <xf numFmtId="49" fontId="18" fillId="0" borderId="6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left"/>
    </xf>
    <xf numFmtId="0" fontId="15" fillId="0" borderId="6" xfId="0" applyFont="1" applyBorder="1" applyAlignment="1">
      <alignment horizontal="left" wrapText="1"/>
    </xf>
    <xf numFmtId="0" fontId="15" fillId="0" borderId="6" xfId="0" applyFont="1" applyBorder="1" applyAlignment="1">
      <alignment horizontal="right" vertical="top" wrapText="1"/>
    </xf>
    <xf numFmtId="49" fontId="15" fillId="0" borderId="6" xfId="0" applyNumberFormat="1" applyFont="1" applyBorder="1" applyAlignment="1">
      <alignment horizontal="right" vertical="top" wrapText="1"/>
    </xf>
    <xf numFmtId="0" fontId="10" fillId="0" borderId="6" xfId="0" applyFont="1" applyBorder="1" applyAlignment="1">
      <alignment horizontal="right" vertical="top" wrapText="1"/>
    </xf>
    <xf numFmtId="0" fontId="13" fillId="0" borderId="6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 vertical="top" wrapText="1"/>
    </xf>
    <xf numFmtId="0" fontId="15" fillId="0" borderId="0" xfId="0" applyFont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2" fontId="15" fillId="3" borderId="6" xfId="0" applyNumberFormat="1" applyFont="1" applyFill="1" applyBorder="1" applyAlignment="1">
      <alignment horizontal="center" vertical="top" wrapText="1"/>
    </xf>
    <xf numFmtId="165" fontId="19" fillId="2" borderId="6" xfId="0" applyNumberFormat="1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vertical="top" wrapText="1"/>
    </xf>
    <xf numFmtId="0" fontId="20" fillId="2" borderId="6" xfId="0" applyFont="1" applyFill="1" applyBorder="1" applyAlignment="1">
      <alignment vertical="top" wrapText="1"/>
    </xf>
    <xf numFmtId="1" fontId="20" fillId="2" borderId="6" xfId="0" applyNumberFormat="1" applyFont="1" applyFill="1" applyBorder="1" applyAlignment="1">
      <alignment horizontal="center" vertical="top" wrapText="1"/>
    </xf>
    <xf numFmtId="2" fontId="5" fillId="0" borderId="9" xfId="0" applyNumberFormat="1" applyFont="1" applyBorder="1" applyAlignment="1">
      <alignment horizontal="center" vertical="top" wrapText="1"/>
    </xf>
    <xf numFmtId="2" fontId="15" fillId="0" borderId="6" xfId="1" applyNumberFormat="1" applyFont="1" applyBorder="1" applyAlignment="1">
      <alignment horizontal="center" vertical="center" wrapText="1"/>
    </xf>
    <xf numFmtId="2" fontId="15" fillId="0" borderId="6" xfId="1" applyNumberFormat="1" applyFont="1" applyBorder="1" applyAlignment="1">
      <alignment vertical="center" wrapText="1"/>
    </xf>
    <xf numFmtId="0" fontId="15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left" vertical="center" wrapText="1"/>
    </xf>
    <xf numFmtId="2" fontId="15" fillId="3" borderId="9" xfId="0" applyNumberFormat="1" applyFont="1" applyFill="1" applyBorder="1" applyAlignment="1">
      <alignment horizontal="center" vertical="top" wrapText="1"/>
    </xf>
    <xf numFmtId="165" fontId="5" fillId="2" borderId="6" xfId="0" applyNumberFormat="1" applyFont="1" applyFill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 vertical="top" wrapText="1"/>
    </xf>
    <xf numFmtId="165" fontId="21" fillId="2" borderId="6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vertical="top" wrapText="1"/>
    </xf>
    <xf numFmtId="1" fontId="7" fillId="2" borderId="6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166" fontId="5" fillId="2" borderId="6" xfId="0" applyNumberFormat="1" applyFont="1" applyFill="1" applyBorder="1" applyAlignment="1">
      <alignment horizontal="center" vertical="top" wrapText="1"/>
    </xf>
    <xf numFmtId="0" fontId="22" fillId="0" borderId="11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2" fontId="15" fillId="0" borderId="6" xfId="0" applyNumberFormat="1" applyFont="1" applyFill="1" applyBorder="1" applyAlignment="1">
      <alignment horizontal="center" vertical="center" wrapText="1"/>
    </xf>
    <xf numFmtId="2" fontId="15" fillId="0" borderId="6" xfId="2" applyNumberFormat="1" applyFont="1" applyFill="1" applyBorder="1" applyAlignment="1">
      <alignment horizontal="center" vertical="center"/>
    </xf>
    <xf numFmtId="2" fontId="15" fillId="0" borderId="6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left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justify" vertical="center" wrapText="1"/>
    </xf>
    <xf numFmtId="0" fontId="15" fillId="0" borderId="6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horizontal="left" vertical="center"/>
    </xf>
    <xf numFmtId="2" fontId="0" fillId="0" borderId="0" xfId="0" applyNumberFormat="1"/>
    <xf numFmtId="167" fontId="25" fillId="0" borderId="0" xfId="0" applyNumberFormat="1" applyFont="1" applyAlignment="1">
      <alignment vertical="center"/>
    </xf>
    <xf numFmtId="0" fontId="0" fillId="0" borderId="6" xfId="0" applyBorder="1" applyAlignment="1">
      <alignment horizontal="center"/>
    </xf>
    <xf numFmtId="2" fontId="5" fillId="4" borderId="6" xfId="0" applyNumberFormat="1" applyFont="1" applyFill="1" applyBorder="1" applyAlignment="1">
      <alignment horizontal="center" vertical="top" wrapText="1"/>
    </xf>
    <xf numFmtId="0" fontId="0" fillId="4" borderId="6" xfId="0" applyFill="1" applyBorder="1" applyAlignment="1">
      <alignment horizontal="center"/>
    </xf>
    <xf numFmtId="0" fontId="5" fillId="0" borderId="6" xfId="0" applyFont="1" applyBorder="1"/>
    <xf numFmtId="0" fontId="0" fillId="4" borderId="0" xfId="0" applyFill="1"/>
    <xf numFmtId="2" fontId="15" fillId="4" borderId="6" xfId="1" applyNumberFormat="1" applyFont="1" applyFill="1" applyBorder="1" applyAlignment="1">
      <alignment horizontal="center" vertical="center" wrapText="1"/>
    </xf>
    <xf numFmtId="2" fontId="15" fillId="4" borderId="6" xfId="0" applyNumberFormat="1" applyFont="1" applyFill="1" applyBorder="1" applyAlignment="1">
      <alignment horizontal="center" vertical="top" wrapText="1"/>
    </xf>
    <xf numFmtId="4" fontId="15" fillId="0" borderId="6" xfId="0" applyNumberFormat="1" applyFont="1" applyBorder="1" applyAlignment="1">
      <alignment horizontal="center"/>
    </xf>
    <xf numFmtId="4" fontId="10" fillId="0" borderId="6" xfId="0" applyNumberFormat="1" applyFont="1" applyBorder="1" applyAlignment="1">
      <alignment horizontal="center"/>
    </xf>
    <xf numFmtId="4" fontId="15" fillId="0" borderId="0" xfId="0" applyNumberFormat="1" applyFont="1" applyBorder="1"/>
    <xf numFmtId="4" fontId="10" fillId="0" borderId="6" xfId="0" applyNumberFormat="1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top" wrapText="1"/>
    </xf>
    <xf numFmtId="4" fontId="7" fillId="0" borderId="6" xfId="0" applyNumberFormat="1" applyFont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top" wrapText="1"/>
    </xf>
    <xf numFmtId="0" fontId="15" fillId="0" borderId="6" xfId="0" applyFont="1" applyBorder="1" applyAlignment="1">
      <alignment vertical="top"/>
    </xf>
    <xf numFmtId="0" fontId="15" fillId="0" borderId="6" xfId="0" applyFont="1" applyBorder="1" applyAlignment="1">
      <alignment vertical="top" wrapText="1"/>
    </xf>
    <xf numFmtId="0" fontId="15" fillId="2" borderId="6" xfId="0" applyFont="1" applyFill="1" applyBorder="1" applyAlignment="1">
      <alignment horizontal="center" vertical="top" wrapText="1"/>
    </xf>
    <xf numFmtId="165" fontId="15" fillId="2" borderId="6" xfId="0" applyNumberFormat="1" applyFont="1" applyFill="1" applyBorder="1" applyAlignment="1">
      <alignment horizontal="center" vertical="top" wrapText="1"/>
    </xf>
    <xf numFmtId="2" fontId="15" fillId="2" borderId="6" xfId="0" applyNumberFormat="1" applyFont="1" applyFill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2" fontId="15" fillId="0" borderId="6" xfId="0" applyNumberFormat="1" applyFont="1" applyBorder="1" applyAlignment="1">
      <alignment horizontal="center" vertical="top" wrapText="1"/>
    </xf>
    <xf numFmtId="0" fontId="29" fillId="0" borderId="11" xfId="4" applyFont="1" applyFill="1" applyBorder="1" applyAlignment="1">
      <alignment horizontal="center" vertical="center" wrapText="1"/>
    </xf>
    <xf numFmtId="2" fontId="29" fillId="0" borderId="11" xfId="0" applyNumberFormat="1" applyFont="1" applyFill="1" applyBorder="1" applyAlignment="1">
      <alignment horizontal="center" vertical="center" wrapText="1"/>
    </xf>
    <xf numFmtId="0" fontId="29" fillId="0" borderId="12" xfId="4" applyFont="1" applyFill="1" applyBorder="1" applyAlignment="1">
      <alignment horizontal="center" vertical="center" wrapText="1"/>
    </xf>
    <xf numFmtId="2" fontId="29" fillId="0" borderId="12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30" fillId="2" borderId="6" xfId="0" applyFont="1" applyFill="1" applyBorder="1" applyAlignment="1">
      <alignment vertical="top" wrapText="1"/>
    </xf>
    <xf numFmtId="165" fontId="31" fillId="2" borderId="6" xfId="0" applyNumberFormat="1" applyFont="1" applyFill="1" applyBorder="1" applyAlignment="1">
      <alignment horizontal="center" vertical="top" wrapText="1"/>
    </xf>
    <xf numFmtId="4" fontId="29" fillId="0" borderId="11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vertical="top" wrapText="1"/>
    </xf>
    <xf numFmtId="2" fontId="10" fillId="0" borderId="6" xfId="0" applyNumberFormat="1" applyFont="1" applyBorder="1" applyAlignment="1">
      <alignment horizontal="center" vertical="top" wrapText="1"/>
    </xf>
    <xf numFmtId="2" fontId="7" fillId="0" borderId="7" xfId="0" applyNumberFormat="1" applyFont="1" applyBorder="1" applyAlignment="1">
      <alignment vertical="top" wrapText="1"/>
    </xf>
    <xf numFmtId="2" fontId="7" fillId="0" borderId="6" xfId="0" applyNumberFormat="1" applyFont="1" applyBorder="1" applyAlignment="1">
      <alignment vertical="top" wrapText="1"/>
    </xf>
    <xf numFmtId="2" fontId="7" fillId="0" borderId="6" xfId="0" applyNumberFormat="1" applyFont="1" applyBorder="1" applyAlignment="1">
      <alignment horizontal="center" vertical="top" wrapText="1"/>
    </xf>
    <xf numFmtId="2" fontId="15" fillId="0" borderId="6" xfId="0" applyNumberFormat="1" applyFont="1" applyBorder="1" applyAlignment="1">
      <alignment horizontal="center"/>
    </xf>
    <xf numFmtId="2" fontId="15" fillId="4" borderId="6" xfId="0" applyNumberFormat="1" applyFont="1" applyFill="1" applyBorder="1" applyAlignment="1">
      <alignment horizontal="center"/>
    </xf>
    <xf numFmtId="9" fontId="5" fillId="0" borderId="8" xfId="3" applyFont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31" fillId="2" borderId="6" xfId="0" applyFont="1" applyFill="1" applyBorder="1" applyAlignment="1">
      <alignment vertical="top" wrapText="1"/>
    </xf>
    <xf numFmtId="165" fontId="19" fillId="3" borderId="6" xfId="0" applyNumberFormat="1" applyFont="1" applyFill="1" applyBorder="1" applyAlignment="1">
      <alignment horizontal="center" vertical="top" wrapText="1"/>
    </xf>
    <xf numFmtId="0" fontId="15" fillId="0" borderId="6" xfId="4" applyFont="1" applyFill="1" applyBorder="1" applyAlignment="1">
      <alignment horizontal="center" vertical="center" wrapText="1"/>
    </xf>
    <xf numFmtId="0" fontId="15" fillId="0" borderId="0" xfId="5" applyFont="1"/>
    <xf numFmtId="0" fontId="15" fillId="0" borderId="13" xfId="5" applyFont="1" applyBorder="1"/>
    <xf numFmtId="0" fontId="32" fillId="0" borderId="0" xfId="5" applyFont="1" applyAlignment="1">
      <alignment horizontal="right"/>
    </xf>
    <xf numFmtId="0" fontId="16" fillId="0" borderId="0" xfId="5" applyFont="1" applyAlignment="1">
      <alignment horizontal="center"/>
    </xf>
    <xf numFmtId="0" fontId="3" fillId="0" borderId="0" xfId="5" applyFont="1" applyAlignment="1">
      <alignment vertical="top"/>
    </xf>
    <xf numFmtId="0" fontId="16" fillId="0" borderId="0" xfId="5" applyFont="1" applyAlignment="1">
      <alignment vertical="top" wrapText="1"/>
    </xf>
    <xf numFmtId="0" fontId="16" fillId="0" borderId="0" xfId="5" applyFont="1" applyAlignment="1">
      <alignment horizontal="justify"/>
    </xf>
    <xf numFmtId="0" fontId="33" fillId="0" borderId="0" xfId="5" applyFont="1" applyAlignment="1">
      <alignment horizontal="right" vertical="top"/>
    </xf>
    <xf numFmtId="0" fontId="16" fillId="0" borderId="0" xfId="5" applyFont="1" applyAlignment="1">
      <alignment horizontal="right"/>
    </xf>
    <xf numFmtId="0" fontId="17" fillId="0" borderId="12" xfId="5" applyFont="1" applyBorder="1" applyAlignment="1">
      <alignment horizontal="center" wrapText="1"/>
    </xf>
    <xf numFmtId="0" fontId="17" fillId="0" borderId="14" xfId="5" applyFont="1" applyBorder="1" applyAlignment="1">
      <alignment horizontal="center" wrapText="1"/>
    </xf>
    <xf numFmtId="0" fontId="18" fillId="0" borderId="11" xfId="5" applyFont="1" applyBorder="1" applyAlignment="1">
      <alignment horizontal="center"/>
    </xf>
    <xf numFmtId="0" fontId="18" fillId="0" borderId="11" xfId="5" applyFont="1" applyBorder="1" applyAlignment="1">
      <alignment horizontal="left" wrapText="1"/>
    </xf>
    <xf numFmtId="4" fontId="10" fillId="0" borderId="11" xfId="5" applyNumberFormat="1" applyFont="1" applyBorder="1" applyAlignment="1">
      <alignment horizontal="center" vertical="top" wrapText="1"/>
    </xf>
    <xf numFmtId="0" fontId="18" fillId="0" borderId="11" xfId="5" applyFont="1" applyBorder="1" applyAlignment="1">
      <alignment horizontal="left"/>
    </xf>
    <xf numFmtId="4" fontId="15" fillId="0" borderId="11" xfId="5" applyNumberFormat="1" applyFont="1" applyBorder="1" applyAlignment="1">
      <alignment horizontal="center" vertical="top" wrapText="1"/>
    </xf>
    <xf numFmtId="0" fontId="15" fillId="0" borderId="12" xfId="5" applyFont="1" applyBorder="1" applyAlignment="1">
      <alignment horizontal="right" vertical="top" wrapText="1"/>
    </xf>
    <xf numFmtId="0" fontId="10" fillId="0" borderId="12" xfId="5" applyFont="1" applyBorder="1" applyAlignment="1">
      <alignment horizontal="right" vertical="top" wrapText="1"/>
    </xf>
    <xf numFmtId="4" fontId="15" fillId="0" borderId="12" xfId="5" applyNumberFormat="1" applyFont="1" applyBorder="1" applyAlignment="1">
      <alignment horizontal="center" vertical="top" wrapText="1"/>
    </xf>
    <xf numFmtId="0" fontId="15" fillId="0" borderId="11" xfId="5" applyFont="1" applyBorder="1"/>
    <xf numFmtId="0" fontId="15" fillId="0" borderId="11" xfId="5" applyFont="1" applyBorder="1" applyAlignment="1">
      <alignment vertical="top" wrapText="1"/>
    </xf>
    <xf numFmtId="4" fontId="15" fillId="0" borderId="15" xfId="5" applyNumberFormat="1" applyFont="1" applyBorder="1" applyAlignment="1">
      <alignment horizontal="center"/>
    </xf>
    <xf numFmtId="0" fontId="15" fillId="0" borderId="11" xfId="5" applyFont="1" applyBorder="1" applyAlignment="1">
      <alignment horizontal="right"/>
    </xf>
    <xf numFmtId="0" fontId="10" fillId="0" borderId="11" xfId="5" applyFont="1" applyBorder="1" applyAlignment="1">
      <alignment horizontal="right" vertical="top" wrapText="1"/>
    </xf>
    <xf numFmtId="4" fontId="10" fillId="0" borderId="15" xfId="5" applyNumberFormat="1" applyFont="1" applyBorder="1" applyAlignment="1">
      <alignment horizontal="center"/>
    </xf>
    <xf numFmtId="0" fontId="15" fillId="0" borderId="11" xfId="5" applyFont="1" applyBorder="1" applyAlignment="1">
      <alignment horizontal="right" vertical="top" wrapText="1"/>
    </xf>
    <xf numFmtId="0" fontId="15" fillId="0" borderId="14" xfId="5" applyFont="1" applyBorder="1" applyAlignment="1">
      <alignment horizontal="right"/>
    </xf>
    <xf numFmtId="0" fontId="15" fillId="0" borderId="13" xfId="5" applyFont="1" applyBorder="1" applyAlignment="1">
      <alignment horizontal="justify" vertical="top" wrapText="1"/>
    </xf>
    <xf numFmtId="4" fontId="15" fillId="0" borderId="11" xfId="5" applyNumberFormat="1" applyFont="1" applyBorder="1" applyAlignment="1">
      <alignment horizontal="center"/>
    </xf>
    <xf numFmtId="0" fontId="15" fillId="0" borderId="16" xfId="5" applyFont="1" applyBorder="1" applyAlignment="1">
      <alignment horizontal="justify" vertical="top" wrapText="1"/>
    </xf>
    <xf numFmtId="0" fontId="15" fillId="0" borderId="16" xfId="5" applyFont="1" applyBorder="1" applyAlignment="1">
      <alignment horizontal="right" vertical="top" wrapText="1"/>
    </xf>
    <xf numFmtId="4" fontId="10" fillId="0" borderId="11" xfId="5" applyNumberFormat="1" applyFont="1" applyBorder="1" applyAlignment="1">
      <alignment horizontal="center"/>
    </xf>
    <xf numFmtId="0" fontId="15" fillId="0" borderId="0" xfId="5" applyFont="1" applyBorder="1" applyAlignment="1">
      <alignment horizontal="right"/>
    </xf>
    <xf numFmtId="0" fontId="10" fillId="0" borderId="0" xfId="5" applyFont="1" applyFill="1" applyBorder="1" applyAlignment="1">
      <alignment horizontal="right" vertical="top" wrapText="1"/>
    </xf>
    <xf numFmtId="2" fontId="15" fillId="0" borderId="0" xfId="5" applyNumberFormat="1" applyFont="1" applyAlignment="1">
      <alignment horizontal="center"/>
    </xf>
    <xf numFmtId="0" fontId="15" fillId="0" borderId="0" xfId="5" applyFont="1" applyAlignment="1">
      <alignment vertical="top"/>
    </xf>
    <xf numFmtId="0" fontId="16" fillId="0" borderId="13" xfId="5" applyFont="1" applyBorder="1" applyAlignment="1">
      <alignment vertical="top" wrapText="1"/>
    </xf>
    <xf numFmtId="0" fontId="16" fillId="0" borderId="0" xfId="5" applyFont="1" applyAlignment="1">
      <alignment horizontal="right" vertical="top" wrapText="1"/>
    </xf>
    <xf numFmtId="0" fontId="11" fillId="0" borderId="0" xfId="5" applyFont="1" applyAlignment="1">
      <alignment horizontal="center" vertical="top" wrapText="1"/>
    </xf>
    <xf numFmtId="0" fontId="33" fillId="0" borderId="0" xfId="5" applyFont="1" applyAlignment="1">
      <alignment vertical="top"/>
    </xf>
    <xf numFmtId="0" fontId="5" fillId="2" borderId="6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4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7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4" fillId="0" borderId="0" xfId="5" applyFont="1" applyBorder="1" applyAlignment="1">
      <alignment horizontal="center"/>
    </xf>
    <xf numFmtId="0" fontId="3" fillId="0" borderId="0" xfId="5" applyFont="1" applyBorder="1" applyAlignment="1">
      <alignment horizontal="left" vertical="top" wrapText="1"/>
    </xf>
    <xf numFmtId="0" fontId="17" fillId="0" borderId="11" xfId="5" applyFont="1" applyBorder="1" applyAlignment="1">
      <alignment horizontal="center" wrapText="1"/>
    </xf>
  </cellXfs>
  <cellStyles count="6">
    <cellStyle name="Excel Built-in Explanatory Text" xfId="4"/>
    <cellStyle name="Excel Built-in Normal" xfId="5"/>
    <cellStyle name="Normal" xfId="0" builtinId="0"/>
    <cellStyle name="Normal 2" xfId="1"/>
    <cellStyle name="Percent" xfId="3" builtinId="5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1"/>
  <sheetViews>
    <sheetView showZeros="0" zoomScale="83" zoomScaleNormal="83" workbookViewId="0">
      <selection activeCell="H96" sqref="H96"/>
    </sheetView>
  </sheetViews>
  <sheetFormatPr defaultColWidth="9.33203125" defaultRowHeight="13.2" x14ac:dyDescent="0.25"/>
  <cols>
    <col min="1" max="1" width="4.109375" style="3" customWidth="1"/>
    <col min="2" max="2" width="6.33203125" customWidth="1"/>
    <col min="3" max="3" width="46.44140625" customWidth="1"/>
    <col min="4" max="4" width="8.77734375" customWidth="1"/>
    <col min="5" max="5" width="9.6640625" style="26" customWidth="1"/>
    <col min="6" max="11" width="10" customWidth="1"/>
    <col min="12" max="12" width="10.77734375" customWidth="1"/>
    <col min="13" max="15" width="11.6640625" customWidth="1"/>
    <col min="16" max="16" width="13" customWidth="1"/>
    <col min="17" max="17" width="9.77734375" customWidth="1"/>
  </cols>
  <sheetData>
    <row r="1" spans="1:18" ht="15.6" x14ac:dyDescent="0.3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1:18" ht="15.6" x14ac:dyDescent="0.3">
      <c r="A2" s="1"/>
      <c r="B2" s="2"/>
      <c r="C2" s="2"/>
      <c r="D2" s="2"/>
      <c r="E2" s="25"/>
      <c r="F2" s="21"/>
      <c r="G2" s="2"/>
      <c r="H2" s="2"/>
      <c r="I2" s="2"/>
      <c r="J2" s="2"/>
      <c r="K2" s="2"/>
      <c r="L2" s="2"/>
      <c r="M2" s="2"/>
    </row>
    <row r="3" spans="1:18" x14ac:dyDescent="0.25">
      <c r="D3" s="4" t="s">
        <v>1</v>
      </c>
    </row>
    <row r="4" spans="1:18" ht="15.6" x14ac:dyDescent="0.25">
      <c r="A4" s="5" t="s">
        <v>2</v>
      </c>
      <c r="B4" s="6"/>
    </row>
    <row r="5" spans="1:18" ht="15.6" x14ac:dyDescent="0.25">
      <c r="A5" s="5" t="s">
        <v>3</v>
      </c>
      <c r="B5" s="6"/>
    </row>
    <row r="6" spans="1:18" ht="15.6" x14ac:dyDescent="0.25">
      <c r="A6" s="5" t="s">
        <v>4</v>
      </c>
      <c r="B6" s="6"/>
    </row>
    <row r="7" spans="1:18" ht="15.6" x14ac:dyDescent="0.25">
      <c r="A7" s="5"/>
      <c r="B7" s="6"/>
    </row>
    <row r="8" spans="1:18" x14ac:dyDescent="0.25">
      <c r="A8" s="7" t="s">
        <v>208</v>
      </c>
      <c r="L8" t="s">
        <v>5</v>
      </c>
      <c r="N8" s="200">
        <f>P120</f>
        <v>0</v>
      </c>
      <c r="O8" s="200"/>
    </row>
    <row r="9" spans="1:18" x14ac:dyDescent="0.25">
      <c r="A9" s="7"/>
      <c r="N9" s="37"/>
      <c r="O9" s="37"/>
    </row>
    <row r="10" spans="1:18" ht="15.6" x14ac:dyDescent="0.25">
      <c r="A10" s="8" t="s">
        <v>209</v>
      </c>
      <c r="B10" s="6"/>
      <c r="C10" s="6"/>
      <c r="D10" s="6"/>
      <c r="E10" s="27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8" s="13" customFormat="1" ht="13.5" customHeight="1" x14ac:dyDescent="0.25">
      <c r="A11" s="9" t="s">
        <v>6</v>
      </c>
      <c r="B11" s="10" t="s">
        <v>7</v>
      </c>
      <c r="C11" s="11" t="s">
        <v>8</v>
      </c>
      <c r="D11" s="195" t="s">
        <v>9</v>
      </c>
      <c r="E11" s="195" t="s">
        <v>10</v>
      </c>
      <c r="F11" s="197" t="s">
        <v>11</v>
      </c>
      <c r="G11" s="198"/>
      <c r="H11" s="198"/>
      <c r="I11" s="198"/>
      <c r="J11" s="198"/>
      <c r="K11" s="199"/>
      <c r="L11" s="197" t="s">
        <v>12</v>
      </c>
      <c r="M11" s="198"/>
      <c r="N11" s="198"/>
      <c r="O11" s="198"/>
      <c r="P11" s="199"/>
      <c r="Q11" s="12"/>
      <c r="R11" s="12"/>
    </row>
    <row r="12" spans="1:18" s="13" customFormat="1" ht="36.75" customHeight="1" x14ac:dyDescent="0.25">
      <c r="A12" s="14" t="s">
        <v>13</v>
      </c>
      <c r="B12" s="15"/>
      <c r="C12" s="16" t="s">
        <v>14</v>
      </c>
      <c r="D12" s="196"/>
      <c r="E12" s="196"/>
      <c r="F12" s="141" t="s">
        <v>15</v>
      </c>
      <c r="G12" s="141" t="s">
        <v>16</v>
      </c>
      <c r="H12" s="141" t="s">
        <v>17</v>
      </c>
      <c r="I12" s="141" t="s">
        <v>18</v>
      </c>
      <c r="J12" s="141" t="s">
        <v>19</v>
      </c>
      <c r="K12" s="141" t="s">
        <v>20</v>
      </c>
      <c r="L12" s="141" t="s">
        <v>21</v>
      </c>
      <c r="M12" s="141" t="s">
        <v>17</v>
      </c>
      <c r="N12" s="141" t="s">
        <v>18</v>
      </c>
      <c r="O12" s="141" t="s">
        <v>19</v>
      </c>
      <c r="P12" s="141" t="s">
        <v>20</v>
      </c>
    </row>
    <row r="13" spans="1:18" s="13" customFormat="1" ht="10.5" customHeight="1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</row>
    <row r="14" spans="1:18" x14ac:dyDescent="0.25">
      <c r="A14" s="117"/>
      <c r="B14" s="118"/>
      <c r="C14" s="39" t="s">
        <v>22</v>
      </c>
      <c r="D14" s="119"/>
      <c r="E14" s="120"/>
      <c r="F14" s="121"/>
      <c r="G14" s="28"/>
      <c r="H14" s="28"/>
      <c r="I14" s="28"/>
      <c r="J14" s="28"/>
      <c r="K14" s="20"/>
      <c r="L14" s="20"/>
      <c r="M14" s="20"/>
      <c r="N14" s="20"/>
      <c r="O14" s="20"/>
      <c r="P14" s="36"/>
    </row>
    <row r="15" spans="1:18" x14ac:dyDescent="0.25">
      <c r="A15" s="117">
        <v>1</v>
      </c>
      <c r="B15" s="122"/>
      <c r="C15" s="69" t="s">
        <v>23</v>
      </c>
      <c r="D15" s="123" t="s">
        <v>24</v>
      </c>
      <c r="E15" s="132">
        <v>1</v>
      </c>
      <c r="F15" s="124"/>
      <c r="G15" s="20"/>
      <c r="H15" s="20"/>
      <c r="I15" s="20"/>
      <c r="J15" s="20"/>
      <c r="K15" s="20"/>
      <c r="L15" s="20"/>
      <c r="M15" s="20"/>
      <c r="N15" s="20"/>
      <c r="O15" s="20"/>
      <c r="P15" s="20"/>
    </row>
    <row r="16" spans="1:18" x14ac:dyDescent="0.25">
      <c r="A16" s="117">
        <v>1</v>
      </c>
      <c r="B16" s="122"/>
      <c r="C16" s="69" t="s">
        <v>203</v>
      </c>
      <c r="D16" s="123" t="s">
        <v>26</v>
      </c>
      <c r="E16" s="132">
        <v>3</v>
      </c>
      <c r="F16" s="124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20" x14ac:dyDescent="0.25">
      <c r="A17" s="117">
        <v>2</v>
      </c>
      <c r="B17" s="122"/>
      <c r="C17" s="69" t="s">
        <v>25</v>
      </c>
      <c r="D17" s="125" t="s">
        <v>26</v>
      </c>
      <c r="E17" s="126">
        <v>3</v>
      </c>
      <c r="F17" s="124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20" x14ac:dyDescent="0.25">
      <c r="A18" s="117">
        <v>3</v>
      </c>
      <c r="B18" s="122"/>
      <c r="C18" s="69" t="s">
        <v>27</v>
      </c>
      <c r="D18" s="127" t="s">
        <v>26</v>
      </c>
      <c r="E18" s="128">
        <v>3</v>
      </c>
      <c r="F18" s="124"/>
      <c r="G18" s="116"/>
      <c r="H18" s="116"/>
      <c r="I18" s="116"/>
      <c r="J18" s="116"/>
      <c r="K18" s="20"/>
      <c r="L18" s="20"/>
      <c r="M18" s="20"/>
      <c r="N18" s="20"/>
      <c r="O18" s="20"/>
      <c r="P18" s="20"/>
    </row>
    <row r="19" spans="1:20" x14ac:dyDescent="0.25">
      <c r="A19" s="117">
        <v>4</v>
      </c>
      <c r="B19" s="129"/>
      <c r="C19" s="69" t="s">
        <v>28</v>
      </c>
      <c r="D19" s="145" t="s">
        <v>29</v>
      </c>
      <c r="E19" s="88">
        <v>2</v>
      </c>
      <c r="F19" s="124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20" x14ac:dyDescent="0.25">
      <c r="A20" s="117"/>
      <c r="B20" s="118"/>
      <c r="C20" s="39" t="s">
        <v>30</v>
      </c>
      <c r="D20" s="119"/>
      <c r="E20" s="120"/>
      <c r="F20" s="124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20" ht="26.4" x14ac:dyDescent="0.25">
      <c r="A21" s="117">
        <v>5</v>
      </c>
      <c r="B21" s="118"/>
      <c r="C21" s="69" t="s">
        <v>31</v>
      </c>
      <c r="D21" s="119" t="s">
        <v>32</v>
      </c>
      <c r="E21" s="120">
        <v>477</v>
      </c>
      <c r="F21" s="121"/>
      <c r="G21" s="28"/>
      <c r="H21" s="28"/>
      <c r="I21" s="28"/>
      <c r="J21" s="28"/>
      <c r="K21" s="20"/>
      <c r="L21" s="20"/>
      <c r="M21" s="20"/>
      <c r="N21" s="20"/>
      <c r="O21" s="20"/>
      <c r="P21" s="20"/>
    </row>
    <row r="22" spans="1:20" x14ac:dyDescent="0.25">
      <c r="A22" s="117">
        <v>6</v>
      </c>
      <c r="B22" s="118"/>
      <c r="C22" s="69" t="s">
        <v>33</v>
      </c>
      <c r="D22" s="119" t="s">
        <v>34</v>
      </c>
      <c r="E22" s="120">
        <v>25</v>
      </c>
      <c r="F22" s="121"/>
      <c r="G22" s="28"/>
      <c r="H22" s="28"/>
      <c r="I22" s="28"/>
      <c r="J22" s="28"/>
      <c r="K22" s="20"/>
      <c r="L22" s="20"/>
      <c r="M22" s="20"/>
      <c r="N22" s="20"/>
      <c r="O22" s="20"/>
      <c r="P22" s="20"/>
    </row>
    <row r="23" spans="1:20" x14ac:dyDescent="0.25">
      <c r="A23" s="117">
        <v>7</v>
      </c>
      <c r="B23" s="118"/>
      <c r="C23" s="69" t="s">
        <v>35</v>
      </c>
      <c r="D23" s="119" t="s">
        <v>32</v>
      </c>
      <c r="E23" s="120">
        <f>E26+E27+E29+E34+E46</f>
        <v>6915.7</v>
      </c>
      <c r="F23" s="121"/>
      <c r="G23" s="28"/>
      <c r="H23" s="28"/>
      <c r="I23" s="28"/>
      <c r="J23" s="28"/>
      <c r="K23" s="20"/>
      <c r="L23" s="20"/>
      <c r="M23" s="20"/>
      <c r="N23" s="20"/>
      <c r="O23" s="20"/>
      <c r="P23" s="20"/>
    </row>
    <row r="24" spans="1:20" x14ac:dyDescent="0.25">
      <c r="A24" s="117">
        <v>8</v>
      </c>
      <c r="B24" s="118"/>
      <c r="C24" s="69" t="s">
        <v>36</v>
      </c>
      <c r="D24" s="119" t="s">
        <v>34</v>
      </c>
      <c r="E24" s="120">
        <v>174</v>
      </c>
      <c r="F24" s="121"/>
      <c r="G24" s="28"/>
      <c r="H24" s="28"/>
      <c r="I24" s="28"/>
      <c r="J24" s="28"/>
      <c r="K24" s="20"/>
      <c r="L24" s="20"/>
      <c r="M24" s="20"/>
      <c r="N24" s="20"/>
      <c r="O24" s="20"/>
      <c r="P24" s="20"/>
    </row>
    <row r="25" spans="1:20" x14ac:dyDescent="0.25">
      <c r="A25" s="117"/>
      <c r="B25" s="118"/>
      <c r="C25" s="39" t="s">
        <v>37</v>
      </c>
      <c r="D25" s="119"/>
      <c r="E25" s="120"/>
      <c r="F25" s="121"/>
      <c r="G25" s="28"/>
      <c r="H25" s="28"/>
      <c r="I25" s="28"/>
      <c r="J25" s="28"/>
      <c r="K25" s="20"/>
      <c r="L25" s="20"/>
      <c r="M25" s="20"/>
      <c r="N25" s="20"/>
      <c r="O25" s="20"/>
      <c r="P25" s="20"/>
    </row>
    <row r="26" spans="1:20" ht="66" customHeight="1" x14ac:dyDescent="0.25">
      <c r="A26" s="117">
        <v>9</v>
      </c>
      <c r="B26" s="118"/>
      <c r="C26" s="130" t="s">
        <v>204</v>
      </c>
      <c r="D26" s="119" t="s">
        <v>32</v>
      </c>
      <c r="E26" s="120">
        <v>87.7</v>
      </c>
      <c r="F26" s="121"/>
      <c r="G26" s="28"/>
      <c r="H26" s="28"/>
      <c r="I26" s="28"/>
      <c r="J26" s="28"/>
      <c r="K26" s="20"/>
      <c r="L26" s="20"/>
      <c r="M26" s="20"/>
      <c r="N26" s="20"/>
      <c r="O26" s="20"/>
      <c r="P26" s="20"/>
      <c r="R26" s="100"/>
      <c r="S26" s="100"/>
      <c r="T26" s="100"/>
    </row>
    <row r="27" spans="1:20" ht="65.25" customHeight="1" x14ac:dyDescent="0.25">
      <c r="A27" s="117">
        <v>10</v>
      </c>
      <c r="B27" s="118"/>
      <c r="C27" s="130" t="s">
        <v>205</v>
      </c>
      <c r="D27" s="119" t="s">
        <v>32</v>
      </c>
      <c r="E27" s="120">
        <v>661</v>
      </c>
      <c r="F27" s="121"/>
      <c r="G27" s="28"/>
      <c r="H27" s="28"/>
      <c r="I27" s="28"/>
      <c r="J27" s="28"/>
      <c r="K27" s="20"/>
      <c r="L27" s="20"/>
      <c r="M27" s="20"/>
      <c r="N27" s="20"/>
      <c r="O27" s="20"/>
      <c r="P27" s="20"/>
    </row>
    <row r="28" spans="1:20" ht="29.25" customHeight="1" x14ac:dyDescent="0.25">
      <c r="A28" s="117">
        <v>10</v>
      </c>
      <c r="B28" s="118"/>
      <c r="C28" s="130" t="s">
        <v>207</v>
      </c>
      <c r="D28" s="119" t="s">
        <v>32</v>
      </c>
      <c r="E28" s="120">
        <v>100</v>
      </c>
      <c r="F28" s="121"/>
      <c r="G28" s="28"/>
      <c r="H28" s="28"/>
      <c r="I28" s="28"/>
      <c r="J28" s="28"/>
      <c r="K28" s="20"/>
      <c r="L28" s="20"/>
      <c r="M28" s="20"/>
      <c r="N28" s="20"/>
      <c r="O28" s="20"/>
      <c r="P28" s="20"/>
    </row>
    <row r="29" spans="1:20" ht="53.25" customHeight="1" x14ac:dyDescent="0.25">
      <c r="A29" s="117">
        <v>11</v>
      </c>
      <c r="B29" s="118"/>
      <c r="C29" s="130" t="s">
        <v>38</v>
      </c>
      <c r="D29" s="119" t="s">
        <v>32</v>
      </c>
      <c r="E29" s="120">
        <v>661</v>
      </c>
      <c r="F29" s="107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5"/>
    </row>
    <row r="30" spans="1:20" x14ac:dyDescent="0.25">
      <c r="A30" s="117">
        <v>12</v>
      </c>
      <c r="B30" s="118"/>
      <c r="C30" s="69" t="s">
        <v>39</v>
      </c>
      <c r="D30" s="119" t="s">
        <v>34</v>
      </c>
      <c r="E30" s="131">
        <v>135</v>
      </c>
      <c r="F30" s="121"/>
      <c r="G30" s="28"/>
      <c r="H30" s="28"/>
      <c r="I30" s="28"/>
      <c r="J30" s="28"/>
      <c r="K30" s="20"/>
      <c r="L30" s="20"/>
      <c r="M30" s="20"/>
      <c r="N30" s="20"/>
      <c r="O30" s="20"/>
      <c r="P30" s="20"/>
    </row>
    <row r="31" spans="1:20" x14ac:dyDescent="0.25">
      <c r="A31" s="117">
        <v>13</v>
      </c>
      <c r="B31" s="19"/>
      <c r="C31" s="23" t="s">
        <v>40</v>
      </c>
      <c r="D31" s="24" t="s">
        <v>34</v>
      </c>
      <c r="E31" s="68">
        <v>111</v>
      </c>
      <c r="F31" s="28"/>
      <c r="G31" s="28"/>
      <c r="H31" s="28"/>
      <c r="I31" s="28"/>
      <c r="J31" s="28"/>
      <c r="K31" s="20"/>
      <c r="L31" s="20"/>
      <c r="M31" s="20"/>
      <c r="N31" s="20"/>
      <c r="O31" s="20"/>
      <c r="P31" s="20"/>
    </row>
    <row r="32" spans="1:20" x14ac:dyDescent="0.25">
      <c r="A32" s="117">
        <v>14</v>
      </c>
      <c r="B32" s="19"/>
      <c r="C32" s="23" t="s">
        <v>41</v>
      </c>
      <c r="D32" s="24" t="s">
        <v>32</v>
      </c>
      <c r="E32" s="68">
        <f>18*25</f>
        <v>450</v>
      </c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</row>
    <row r="33" spans="1:16" ht="39.6" x14ac:dyDescent="0.25">
      <c r="A33" s="117">
        <v>15</v>
      </c>
      <c r="B33" s="19"/>
      <c r="C33" s="23" t="s">
        <v>42</v>
      </c>
      <c r="D33" s="24" t="s">
        <v>32</v>
      </c>
      <c r="E33" s="144">
        <v>60.8</v>
      </c>
      <c r="F33" s="121"/>
      <c r="G33" s="28"/>
      <c r="H33" s="28"/>
      <c r="I33" s="28"/>
      <c r="J33" s="28"/>
      <c r="K33" s="20"/>
      <c r="L33" s="20"/>
      <c r="M33" s="20"/>
      <c r="N33" s="20"/>
      <c r="O33" s="20"/>
      <c r="P33" s="20"/>
    </row>
    <row r="34" spans="1:16" x14ac:dyDescent="0.25">
      <c r="A34" s="18"/>
      <c r="B34" s="19"/>
      <c r="C34" s="39" t="s">
        <v>43</v>
      </c>
      <c r="D34" s="79" t="s">
        <v>32</v>
      </c>
      <c r="E34" s="78">
        <v>286</v>
      </c>
      <c r="F34" s="28"/>
      <c r="G34" s="28"/>
      <c r="H34" s="28"/>
      <c r="I34" s="28"/>
      <c r="J34" s="28"/>
      <c r="K34" s="20"/>
      <c r="L34" s="20"/>
      <c r="M34" s="20"/>
      <c r="N34" s="20"/>
      <c r="O34" s="20"/>
      <c r="P34" s="20"/>
    </row>
    <row r="35" spans="1:16" x14ac:dyDescent="0.25">
      <c r="A35" s="18">
        <v>16</v>
      </c>
      <c r="B35" s="19"/>
      <c r="C35" s="23" t="s">
        <v>44</v>
      </c>
      <c r="D35" s="24" t="s">
        <v>32</v>
      </c>
      <c r="E35" s="78">
        <v>286</v>
      </c>
      <c r="F35" s="28"/>
      <c r="G35" s="28"/>
      <c r="H35" s="28"/>
      <c r="I35" s="28"/>
      <c r="J35" s="28"/>
      <c r="K35" s="20"/>
      <c r="L35" s="20"/>
      <c r="M35" s="20"/>
      <c r="N35" s="20"/>
      <c r="O35" s="20"/>
      <c r="P35" s="20"/>
    </row>
    <row r="36" spans="1:16" ht="26.4" x14ac:dyDescent="0.25">
      <c r="A36" s="18">
        <v>17</v>
      </c>
      <c r="B36" s="19"/>
      <c r="C36" s="23" t="s">
        <v>45</v>
      </c>
      <c r="D36" s="24" t="s">
        <v>32</v>
      </c>
      <c r="E36" s="78">
        <v>286</v>
      </c>
      <c r="F36" s="28"/>
      <c r="G36" s="28"/>
      <c r="H36" s="28"/>
      <c r="I36" s="28"/>
      <c r="J36" s="28"/>
      <c r="K36" s="20"/>
      <c r="L36" s="20"/>
      <c r="M36" s="20"/>
      <c r="N36" s="20"/>
      <c r="O36" s="20"/>
      <c r="P36" s="20"/>
    </row>
    <row r="37" spans="1:16" ht="26.4" x14ac:dyDescent="0.25">
      <c r="A37" s="18">
        <v>18</v>
      </c>
      <c r="B37" s="19"/>
      <c r="C37" s="23" t="s">
        <v>46</v>
      </c>
      <c r="D37" s="24" t="s">
        <v>32</v>
      </c>
      <c r="E37" s="78">
        <v>286</v>
      </c>
      <c r="F37" s="28"/>
      <c r="G37" s="28"/>
      <c r="H37" s="28"/>
      <c r="I37" s="28"/>
      <c r="J37" s="28"/>
      <c r="K37" s="20"/>
      <c r="L37" s="20"/>
      <c r="M37" s="20"/>
      <c r="N37" s="20"/>
      <c r="O37" s="20"/>
      <c r="P37" s="20"/>
    </row>
    <row r="38" spans="1:16" x14ac:dyDescent="0.25">
      <c r="A38" s="18">
        <v>19</v>
      </c>
      <c r="B38" s="19"/>
      <c r="C38" s="23" t="s">
        <v>47</v>
      </c>
      <c r="D38" s="24" t="s">
        <v>32</v>
      </c>
      <c r="E38" s="78">
        <v>286</v>
      </c>
      <c r="F38" s="28"/>
      <c r="G38" s="28"/>
      <c r="H38" s="28"/>
      <c r="I38" s="28"/>
      <c r="J38" s="28"/>
      <c r="K38" s="20"/>
      <c r="L38" s="20"/>
      <c r="M38" s="20"/>
      <c r="N38" s="20"/>
      <c r="O38" s="20"/>
      <c r="P38" s="20"/>
    </row>
    <row r="39" spans="1:16" x14ac:dyDescent="0.25">
      <c r="A39" s="18">
        <v>20</v>
      </c>
      <c r="B39" s="19"/>
      <c r="C39" s="23" t="s">
        <v>48</v>
      </c>
      <c r="D39" s="24" t="s">
        <v>32</v>
      </c>
      <c r="E39" s="78">
        <v>286</v>
      </c>
      <c r="F39" s="28"/>
      <c r="G39" s="28"/>
      <c r="H39" s="28"/>
      <c r="I39" s="28"/>
      <c r="J39" s="28"/>
      <c r="K39" s="20"/>
      <c r="L39" s="20"/>
      <c r="M39" s="20"/>
      <c r="N39" s="20"/>
      <c r="O39" s="20"/>
      <c r="P39" s="20"/>
    </row>
    <row r="40" spans="1:16" x14ac:dyDescent="0.25">
      <c r="A40" s="18"/>
      <c r="B40" s="19"/>
      <c r="C40" s="39" t="s">
        <v>49</v>
      </c>
      <c r="D40" s="79" t="s">
        <v>34</v>
      </c>
      <c r="E40" s="80">
        <v>152.30000000000001</v>
      </c>
      <c r="F40" s="28"/>
      <c r="G40" s="28"/>
      <c r="H40" s="28"/>
      <c r="I40" s="28"/>
      <c r="J40" s="28"/>
      <c r="K40" s="20"/>
      <c r="L40" s="20"/>
      <c r="M40" s="20"/>
      <c r="N40" s="20"/>
      <c r="O40" s="20"/>
      <c r="P40" s="20"/>
    </row>
    <row r="41" spans="1:16" x14ac:dyDescent="0.25">
      <c r="A41" s="18">
        <v>21</v>
      </c>
      <c r="B41" s="19"/>
      <c r="C41" s="23" t="s">
        <v>50</v>
      </c>
      <c r="D41" s="24" t="s">
        <v>51</v>
      </c>
      <c r="E41" s="71">
        <v>64</v>
      </c>
      <c r="F41" s="28"/>
      <c r="G41" s="28"/>
      <c r="H41" s="28"/>
      <c r="I41" s="28"/>
      <c r="J41" s="28"/>
      <c r="K41" s="20"/>
      <c r="L41" s="20"/>
      <c r="M41" s="20"/>
      <c r="N41" s="20"/>
      <c r="O41" s="20"/>
      <c r="P41" s="20"/>
    </row>
    <row r="42" spans="1:16" ht="26.4" x14ac:dyDescent="0.25">
      <c r="A42" s="18">
        <v>22</v>
      </c>
      <c r="B42" s="19"/>
      <c r="C42" s="23" t="s">
        <v>52</v>
      </c>
      <c r="D42" s="24" t="s">
        <v>51</v>
      </c>
      <c r="E42" s="71">
        <v>64</v>
      </c>
      <c r="F42" s="28"/>
      <c r="G42" s="28"/>
      <c r="H42" s="28"/>
      <c r="I42" s="28"/>
      <c r="J42" s="28"/>
      <c r="K42" s="20"/>
      <c r="L42" s="20"/>
      <c r="M42" s="20"/>
      <c r="N42" s="20"/>
      <c r="O42" s="20"/>
      <c r="P42" s="20"/>
    </row>
    <row r="43" spans="1:16" ht="26.4" x14ac:dyDescent="0.25">
      <c r="A43" s="18">
        <v>23</v>
      </c>
      <c r="B43" s="19"/>
      <c r="C43" s="70" t="s">
        <v>53</v>
      </c>
      <c r="D43" s="24" t="s">
        <v>51</v>
      </c>
      <c r="E43" s="71">
        <v>61</v>
      </c>
      <c r="F43" s="28"/>
      <c r="G43" s="28"/>
      <c r="H43" s="28"/>
      <c r="I43" s="28"/>
      <c r="J43" s="28"/>
      <c r="K43" s="20"/>
      <c r="L43" s="20"/>
      <c r="M43" s="20"/>
      <c r="N43" s="20"/>
      <c r="O43" s="20"/>
      <c r="P43" s="20"/>
    </row>
    <row r="44" spans="1:16" x14ac:dyDescent="0.25">
      <c r="A44" s="18">
        <v>24</v>
      </c>
      <c r="B44" s="19"/>
      <c r="C44" s="23" t="s">
        <v>54</v>
      </c>
      <c r="D44" s="24" t="s">
        <v>55</v>
      </c>
      <c r="E44" s="71">
        <v>1</v>
      </c>
      <c r="F44" s="28"/>
      <c r="G44" s="28"/>
      <c r="H44" s="28"/>
      <c r="I44" s="28"/>
      <c r="J44" s="28"/>
      <c r="K44" s="20"/>
      <c r="L44" s="20"/>
      <c r="M44" s="20"/>
      <c r="N44" s="20"/>
      <c r="O44" s="20"/>
      <c r="P44" s="20"/>
    </row>
    <row r="45" spans="1:16" x14ac:dyDescent="0.25">
      <c r="A45" s="18"/>
      <c r="B45" s="19"/>
      <c r="C45" s="39" t="s">
        <v>56</v>
      </c>
      <c r="D45" s="24"/>
      <c r="E45" s="34"/>
      <c r="F45" s="28"/>
      <c r="G45" s="28"/>
      <c r="H45" s="28"/>
      <c r="I45" s="28"/>
      <c r="J45" s="28"/>
      <c r="K45" s="20"/>
      <c r="L45" s="20"/>
      <c r="M45" s="20"/>
      <c r="N45" s="20"/>
      <c r="O45" s="20"/>
      <c r="P45" s="20"/>
    </row>
    <row r="46" spans="1:16" ht="26.4" x14ac:dyDescent="0.25">
      <c r="A46" s="18">
        <v>25</v>
      </c>
      <c r="B46" s="19"/>
      <c r="C46" s="23" t="s">
        <v>57</v>
      </c>
      <c r="D46" s="24" t="s">
        <v>32</v>
      </c>
      <c r="E46" s="34">
        <v>5220</v>
      </c>
      <c r="F46" s="28"/>
      <c r="G46" s="28"/>
      <c r="H46" s="28"/>
      <c r="I46" s="28"/>
      <c r="J46" s="28"/>
      <c r="K46" s="20"/>
      <c r="L46" s="20"/>
      <c r="M46" s="20"/>
      <c r="N46" s="20"/>
      <c r="O46" s="20"/>
      <c r="P46" s="20"/>
    </row>
    <row r="47" spans="1:16" ht="26.4" x14ac:dyDescent="0.25">
      <c r="A47" s="18">
        <v>26</v>
      </c>
      <c r="B47" s="19"/>
      <c r="C47" s="23" t="s">
        <v>58</v>
      </c>
      <c r="D47" s="24" t="s">
        <v>51</v>
      </c>
      <c r="E47" s="34">
        <v>33</v>
      </c>
      <c r="F47" s="28"/>
      <c r="G47" s="28"/>
      <c r="H47" s="28"/>
      <c r="I47" s="28"/>
      <c r="J47" s="28"/>
      <c r="K47" s="20"/>
      <c r="L47" s="20"/>
      <c r="M47" s="20"/>
      <c r="N47" s="20"/>
      <c r="O47" s="20"/>
      <c r="P47" s="20"/>
    </row>
    <row r="48" spans="1:16" x14ac:dyDescent="0.25">
      <c r="A48" s="18">
        <v>27</v>
      </c>
      <c r="B48" s="19"/>
      <c r="C48" s="23" t="s">
        <v>59</v>
      </c>
      <c r="D48" s="24" t="s">
        <v>51</v>
      </c>
      <c r="E48" s="34">
        <v>7</v>
      </c>
      <c r="F48" s="28"/>
      <c r="G48" s="28"/>
      <c r="H48" s="28"/>
      <c r="I48" s="28"/>
      <c r="J48" s="28"/>
      <c r="K48" s="20"/>
      <c r="L48" s="20"/>
      <c r="M48" s="20"/>
      <c r="N48" s="20"/>
      <c r="O48" s="20"/>
      <c r="P48" s="20"/>
    </row>
    <row r="49" spans="1:16" x14ac:dyDescent="0.25">
      <c r="A49" s="18">
        <v>28</v>
      </c>
      <c r="B49" s="19"/>
      <c r="C49" s="23" t="s">
        <v>60</v>
      </c>
      <c r="D49" s="24" t="s">
        <v>51</v>
      </c>
      <c r="E49" s="34">
        <v>13</v>
      </c>
      <c r="F49" s="28"/>
      <c r="G49" s="28"/>
      <c r="H49" s="28"/>
      <c r="I49" s="28"/>
      <c r="J49" s="28"/>
      <c r="K49" s="20"/>
      <c r="L49" s="20"/>
      <c r="M49" s="20"/>
      <c r="N49" s="20"/>
      <c r="O49" s="20"/>
      <c r="P49" s="20"/>
    </row>
    <row r="50" spans="1:16" ht="26.4" x14ac:dyDescent="0.25">
      <c r="A50" s="18">
        <v>29</v>
      </c>
      <c r="B50" s="19"/>
      <c r="C50" s="23" t="s">
        <v>61</v>
      </c>
      <c r="D50" s="24" t="s">
        <v>51</v>
      </c>
      <c r="E50" s="34">
        <v>10</v>
      </c>
      <c r="F50" s="28"/>
      <c r="G50" s="28"/>
      <c r="H50" s="28"/>
      <c r="I50" s="28"/>
      <c r="J50" s="28"/>
      <c r="K50" s="20"/>
      <c r="L50" s="20"/>
      <c r="M50" s="20"/>
      <c r="N50" s="20"/>
      <c r="O50" s="20"/>
      <c r="P50" s="20"/>
    </row>
    <row r="51" spans="1:16" ht="26.4" x14ac:dyDescent="0.25">
      <c r="A51" s="18">
        <v>30</v>
      </c>
      <c r="B51" s="19"/>
      <c r="C51" s="23" t="s">
        <v>62</v>
      </c>
      <c r="D51" s="24" t="s">
        <v>51</v>
      </c>
      <c r="E51" s="34">
        <v>13</v>
      </c>
      <c r="F51" s="28"/>
      <c r="G51" s="28"/>
      <c r="H51" s="28"/>
      <c r="I51" s="28"/>
      <c r="J51" s="28"/>
      <c r="K51" s="20"/>
      <c r="L51" s="20"/>
      <c r="M51" s="20"/>
      <c r="N51" s="20"/>
      <c r="O51" s="20"/>
      <c r="P51" s="20"/>
    </row>
    <row r="52" spans="1:16" ht="26.4" x14ac:dyDescent="0.25">
      <c r="A52" s="18">
        <v>31</v>
      </c>
      <c r="B52" s="19"/>
      <c r="C52" s="23" t="s">
        <v>63</v>
      </c>
      <c r="D52" s="24" t="s">
        <v>51</v>
      </c>
      <c r="E52" s="34">
        <v>8</v>
      </c>
      <c r="F52" s="28"/>
      <c r="G52" s="28"/>
      <c r="H52" s="28"/>
      <c r="I52" s="28"/>
      <c r="J52" s="28"/>
      <c r="K52" s="20"/>
      <c r="L52" s="20"/>
      <c r="M52" s="20"/>
      <c r="N52" s="20"/>
      <c r="O52" s="20"/>
      <c r="P52" s="20"/>
    </row>
    <row r="53" spans="1:16" x14ac:dyDescent="0.25">
      <c r="A53" s="18">
        <v>32</v>
      </c>
      <c r="B53" s="19"/>
      <c r="C53" s="23" t="s">
        <v>64</v>
      </c>
      <c r="D53" s="24" t="s">
        <v>65</v>
      </c>
      <c r="E53" s="34">
        <v>5</v>
      </c>
      <c r="F53" s="28"/>
      <c r="G53" s="28"/>
      <c r="H53" s="28"/>
      <c r="I53" s="28"/>
      <c r="J53" s="28"/>
      <c r="K53" s="20"/>
      <c r="L53" s="20"/>
      <c r="M53" s="20"/>
      <c r="N53" s="20"/>
      <c r="O53" s="20"/>
      <c r="P53" s="20"/>
    </row>
    <row r="54" spans="1:16" x14ac:dyDescent="0.25">
      <c r="A54" s="18">
        <v>33</v>
      </c>
      <c r="B54" s="19"/>
      <c r="C54" s="23" t="s">
        <v>66</v>
      </c>
      <c r="D54" s="24" t="s">
        <v>55</v>
      </c>
      <c r="E54" s="34">
        <v>1</v>
      </c>
      <c r="F54" s="28"/>
      <c r="G54" s="28"/>
      <c r="H54" s="28"/>
      <c r="I54" s="28"/>
      <c r="J54" s="28"/>
      <c r="K54" s="20"/>
      <c r="L54" s="20"/>
      <c r="M54" s="20"/>
      <c r="N54" s="20"/>
      <c r="O54" s="20"/>
      <c r="P54" s="20"/>
    </row>
    <row r="55" spans="1:16" ht="26.4" x14ac:dyDescent="0.25">
      <c r="A55" s="18">
        <v>34</v>
      </c>
      <c r="B55" s="19"/>
      <c r="C55" s="23" t="s">
        <v>67</v>
      </c>
      <c r="D55" s="101" t="s">
        <v>32</v>
      </c>
      <c r="E55" s="101">
        <v>70</v>
      </c>
      <c r="F55" s="28"/>
      <c r="G55" s="28"/>
      <c r="H55" s="28"/>
      <c r="I55" s="28"/>
      <c r="J55" s="28"/>
      <c r="K55" s="20"/>
      <c r="L55" s="20"/>
      <c r="M55" s="20"/>
      <c r="N55" s="20"/>
      <c r="O55" s="20"/>
      <c r="P55" s="20"/>
    </row>
    <row r="56" spans="1:16" x14ac:dyDescent="0.25">
      <c r="A56" s="18"/>
      <c r="B56" s="19"/>
      <c r="C56" s="39" t="s">
        <v>68</v>
      </c>
      <c r="D56" s="24"/>
      <c r="E56" s="34"/>
      <c r="F56" s="28"/>
      <c r="G56" s="28"/>
      <c r="H56" s="28"/>
      <c r="I56" s="28"/>
      <c r="J56" s="28"/>
      <c r="K56" s="20"/>
      <c r="L56" s="20"/>
      <c r="M56" s="20"/>
      <c r="N56" s="20"/>
      <c r="O56" s="20"/>
      <c r="P56" s="20"/>
    </row>
    <row r="57" spans="1:16" x14ac:dyDescent="0.25">
      <c r="A57" s="18">
        <v>35</v>
      </c>
      <c r="B57" s="19"/>
      <c r="C57" s="23" t="s">
        <v>69</v>
      </c>
      <c r="D57" s="24" t="s">
        <v>51</v>
      </c>
      <c r="E57" s="34">
        <v>1</v>
      </c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</row>
    <row r="58" spans="1:16" x14ac:dyDescent="0.25">
      <c r="A58" s="18">
        <v>36</v>
      </c>
      <c r="B58" s="19"/>
      <c r="C58" s="23" t="s">
        <v>70</v>
      </c>
      <c r="D58" s="24" t="s">
        <v>51</v>
      </c>
      <c r="E58" s="34">
        <v>1</v>
      </c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</row>
    <row r="59" spans="1:16" x14ac:dyDescent="0.25">
      <c r="A59" s="18">
        <v>37</v>
      </c>
      <c r="B59" s="19"/>
      <c r="C59" s="23" t="s">
        <v>71</v>
      </c>
      <c r="D59" s="24" t="s">
        <v>51</v>
      </c>
      <c r="E59" s="34">
        <v>1</v>
      </c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</row>
    <row r="60" spans="1:16" x14ac:dyDescent="0.25">
      <c r="A60" s="18">
        <v>38</v>
      </c>
      <c r="B60" s="19"/>
      <c r="C60" s="23" t="s">
        <v>72</v>
      </c>
      <c r="D60" s="24" t="s">
        <v>51</v>
      </c>
      <c r="E60" s="34">
        <v>1</v>
      </c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</row>
    <row r="61" spans="1:16" x14ac:dyDescent="0.25">
      <c r="A61" s="18">
        <v>39</v>
      </c>
      <c r="B61" s="38"/>
      <c r="C61" s="104" t="s">
        <v>73</v>
      </c>
      <c r="D61" s="24" t="s">
        <v>55</v>
      </c>
      <c r="E61" s="34">
        <v>1</v>
      </c>
      <c r="F61" s="102"/>
      <c r="G61" s="102"/>
      <c r="H61" s="102"/>
      <c r="I61" s="103"/>
      <c r="J61" s="102"/>
      <c r="K61" s="102"/>
      <c r="L61" s="102"/>
      <c r="M61" s="102"/>
      <c r="N61" s="102"/>
      <c r="O61" s="102"/>
      <c r="P61" s="102"/>
    </row>
    <row r="62" spans="1:16" x14ac:dyDescent="0.25">
      <c r="A62" s="18">
        <v>40</v>
      </c>
      <c r="B62" s="19"/>
      <c r="C62" s="23" t="s">
        <v>74</v>
      </c>
      <c r="D62" s="24" t="s">
        <v>34</v>
      </c>
      <c r="E62" s="34">
        <v>24</v>
      </c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</row>
    <row r="63" spans="1:16" x14ac:dyDescent="0.25">
      <c r="A63" s="18">
        <v>41</v>
      </c>
      <c r="B63" s="19"/>
      <c r="C63" s="23" t="s">
        <v>75</v>
      </c>
      <c r="D63" s="24" t="s">
        <v>51</v>
      </c>
      <c r="E63" s="34">
        <v>2</v>
      </c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</row>
    <row r="64" spans="1:16" x14ac:dyDescent="0.25">
      <c r="A64" s="18"/>
      <c r="B64" s="19"/>
      <c r="C64" s="81" t="s">
        <v>76</v>
      </c>
      <c r="D64" s="24"/>
      <c r="E64" s="34"/>
      <c r="F64" s="28"/>
      <c r="G64" s="28"/>
      <c r="H64" s="28"/>
      <c r="I64" s="28"/>
      <c r="J64" s="28"/>
      <c r="K64" s="20"/>
      <c r="L64" s="20"/>
      <c r="M64" s="20"/>
      <c r="N64" s="20"/>
      <c r="O64" s="20"/>
      <c r="P64" s="20"/>
    </row>
    <row r="65" spans="1:16" x14ac:dyDescent="0.25">
      <c r="A65" s="18">
        <v>42</v>
      </c>
      <c r="B65" s="19"/>
      <c r="C65" s="23" t="s">
        <v>77</v>
      </c>
      <c r="D65" s="24" t="s">
        <v>51</v>
      </c>
      <c r="E65" s="34">
        <v>6</v>
      </c>
      <c r="F65" s="28"/>
      <c r="G65" s="28"/>
      <c r="H65" s="28"/>
      <c r="I65" s="28"/>
      <c r="J65" s="28"/>
      <c r="K65" s="20"/>
      <c r="L65" s="20"/>
      <c r="M65" s="20"/>
      <c r="N65" s="20"/>
      <c r="O65" s="20"/>
      <c r="P65" s="20"/>
    </row>
    <row r="66" spans="1:16" ht="26.4" x14ac:dyDescent="0.25">
      <c r="A66" s="18">
        <v>43</v>
      </c>
      <c r="B66" s="19"/>
      <c r="C66" s="23" t="s">
        <v>78</v>
      </c>
      <c r="D66" s="24" t="s">
        <v>51</v>
      </c>
      <c r="E66" s="34">
        <v>3</v>
      </c>
      <c r="F66" s="28"/>
      <c r="G66" s="28"/>
      <c r="H66" s="28"/>
      <c r="I66" s="28"/>
      <c r="J66" s="28"/>
      <c r="K66" s="20"/>
      <c r="L66" s="20"/>
      <c r="M66" s="20"/>
      <c r="N66" s="20"/>
      <c r="O66" s="20"/>
      <c r="P66" s="20"/>
    </row>
    <row r="67" spans="1:16" ht="25.5" customHeight="1" x14ac:dyDescent="0.25">
      <c r="A67" s="18">
        <v>44</v>
      </c>
      <c r="B67" s="19"/>
      <c r="C67" s="23" t="s">
        <v>79</v>
      </c>
      <c r="D67" s="24" t="s">
        <v>51</v>
      </c>
      <c r="E67" s="34">
        <v>1</v>
      </c>
      <c r="F67" s="28"/>
      <c r="G67" s="28"/>
      <c r="H67" s="28"/>
      <c r="I67" s="28"/>
      <c r="J67" s="28"/>
      <c r="K67" s="20"/>
      <c r="L67" s="20"/>
      <c r="M67" s="20"/>
      <c r="N67" s="20"/>
      <c r="O67" s="20"/>
      <c r="P67" s="20"/>
    </row>
    <row r="68" spans="1:16" x14ac:dyDescent="0.25">
      <c r="A68" s="18">
        <v>45</v>
      </c>
      <c r="B68" s="19"/>
      <c r="C68" s="23" t="s">
        <v>80</v>
      </c>
      <c r="D68" s="24" t="s">
        <v>51</v>
      </c>
      <c r="E68" s="34">
        <v>2</v>
      </c>
      <c r="F68" s="28"/>
      <c r="G68" s="28"/>
      <c r="H68" s="28"/>
      <c r="I68" s="28"/>
      <c r="J68" s="28"/>
      <c r="K68" s="20"/>
      <c r="L68" s="20"/>
      <c r="M68" s="20"/>
      <c r="N68" s="20"/>
      <c r="O68" s="20"/>
      <c r="P68" s="20"/>
    </row>
    <row r="69" spans="1:16" ht="39.6" x14ac:dyDescent="0.25">
      <c r="A69" s="18">
        <v>46</v>
      </c>
      <c r="B69" s="19"/>
      <c r="C69" s="69" t="s">
        <v>81</v>
      </c>
      <c r="D69" s="24" t="s">
        <v>51</v>
      </c>
      <c r="E69" s="34">
        <v>2</v>
      </c>
      <c r="F69" s="28"/>
      <c r="G69" s="28"/>
      <c r="H69" s="28"/>
      <c r="I69" s="28"/>
      <c r="J69" s="28"/>
      <c r="K69" s="20"/>
      <c r="L69" s="20"/>
      <c r="M69" s="20"/>
      <c r="N69" s="20"/>
      <c r="O69" s="20"/>
      <c r="P69" s="20"/>
    </row>
    <row r="70" spans="1:16" ht="26.4" x14ac:dyDescent="0.25">
      <c r="A70" s="18">
        <v>47</v>
      </c>
      <c r="B70" s="19"/>
      <c r="C70" s="69" t="s">
        <v>82</v>
      </c>
      <c r="D70" s="24" t="s">
        <v>34</v>
      </c>
      <c r="E70" s="78">
        <f>3.3+28</f>
        <v>31.3</v>
      </c>
      <c r="F70" s="28"/>
      <c r="G70" s="28"/>
      <c r="H70" s="28"/>
      <c r="I70" s="28"/>
      <c r="J70" s="28"/>
      <c r="K70" s="20"/>
      <c r="L70" s="20"/>
      <c r="M70" s="20"/>
      <c r="N70" s="20"/>
      <c r="O70" s="20"/>
      <c r="P70" s="20"/>
    </row>
    <row r="71" spans="1:16" ht="26.4" x14ac:dyDescent="0.25">
      <c r="A71" s="18">
        <v>48</v>
      </c>
      <c r="B71" s="19"/>
      <c r="C71" s="69" t="s">
        <v>83</v>
      </c>
      <c r="D71" s="24" t="s">
        <v>34</v>
      </c>
      <c r="E71" s="34">
        <v>3</v>
      </c>
      <c r="F71" s="28"/>
      <c r="G71" s="28"/>
      <c r="H71" s="28"/>
      <c r="I71" s="28"/>
      <c r="J71" s="28"/>
      <c r="K71" s="20"/>
      <c r="L71" s="20"/>
      <c r="M71" s="20"/>
      <c r="N71" s="20"/>
      <c r="O71" s="20"/>
      <c r="P71" s="20"/>
    </row>
    <row r="72" spans="1:16" ht="39.6" x14ac:dyDescent="0.25">
      <c r="A72" s="18">
        <v>49</v>
      </c>
      <c r="B72" s="19"/>
      <c r="C72" s="143" t="s">
        <v>206</v>
      </c>
      <c r="D72" s="24" t="s">
        <v>51</v>
      </c>
      <c r="E72" s="34">
        <v>20</v>
      </c>
      <c r="F72" s="28"/>
      <c r="G72" s="28"/>
      <c r="H72" s="28"/>
      <c r="I72" s="28"/>
      <c r="J72" s="28"/>
      <c r="K72" s="20"/>
      <c r="L72" s="20"/>
      <c r="M72" s="20"/>
      <c r="N72" s="20"/>
      <c r="O72" s="20"/>
      <c r="P72" s="20"/>
    </row>
    <row r="73" spans="1:16" x14ac:dyDescent="0.25">
      <c r="A73" s="18"/>
      <c r="B73" s="19"/>
      <c r="C73" s="81" t="s">
        <v>84</v>
      </c>
      <c r="D73" s="83" t="s">
        <v>51</v>
      </c>
      <c r="E73" s="82">
        <v>1</v>
      </c>
      <c r="F73" s="28"/>
      <c r="G73" s="28"/>
      <c r="H73" s="28"/>
      <c r="I73" s="28"/>
      <c r="J73" s="28"/>
      <c r="K73" s="20"/>
      <c r="L73" s="20"/>
      <c r="M73" s="20"/>
      <c r="N73" s="20"/>
      <c r="O73" s="20"/>
      <c r="P73" s="20"/>
    </row>
    <row r="74" spans="1:16" x14ac:dyDescent="0.25">
      <c r="A74" s="18">
        <v>50</v>
      </c>
      <c r="B74" s="19"/>
      <c r="C74" s="23" t="s">
        <v>85</v>
      </c>
      <c r="D74" s="24" t="s">
        <v>86</v>
      </c>
      <c r="E74" s="34">
        <f>8.5*7*0.5+0.4*0.4*0.5</f>
        <v>30</v>
      </c>
      <c r="F74" s="102"/>
      <c r="G74" s="102"/>
      <c r="H74" s="102"/>
      <c r="I74" s="102"/>
      <c r="J74" s="102"/>
      <c r="K74" s="20"/>
      <c r="L74" s="20"/>
      <c r="M74" s="20"/>
      <c r="N74" s="20"/>
      <c r="O74" s="20"/>
      <c r="P74" s="20"/>
    </row>
    <row r="75" spans="1:16" x14ac:dyDescent="0.25">
      <c r="A75" s="18">
        <v>51</v>
      </c>
      <c r="B75" s="19"/>
      <c r="C75" s="23" t="s">
        <v>87</v>
      </c>
      <c r="D75" s="24" t="s">
        <v>86</v>
      </c>
      <c r="E75" s="34">
        <f>0.4*0.4*16*0.15+7*8*0.15</f>
        <v>9</v>
      </c>
      <c r="F75" s="102"/>
      <c r="G75" s="102"/>
      <c r="H75" s="102"/>
      <c r="I75" s="102"/>
      <c r="J75" s="102"/>
      <c r="K75" s="20"/>
      <c r="L75" s="20"/>
      <c r="M75" s="20"/>
      <c r="N75" s="20"/>
      <c r="O75" s="20"/>
      <c r="P75" s="20"/>
    </row>
    <row r="76" spans="1:16" x14ac:dyDescent="0.25">
      <c r="A76" s="18">
        <v>52</v>
      </c>
      <c r="B76" s="19"/>
      <c r="C76" s="23" t="s">
        <v>88</v>
      </c>
      <c r="D76" s="24" t="s">
        <v>86</v>
      </c>
      <c r="E76" s="78">
        <v>1</v>
      </c>
      <c r="F76" s="102"/>
      <c r="G76" s="102"/>
      <c r="H76" s="102"/>
      <c r="I76" s="102"/>
      <c r="J76" s="102"/>
      <c r="K76" s="20"/>
      <c r="L76" s="20"/>
      <c r="M76" s="20"/>
      <c r="N76" s="20"/>
      <c r="O76" s="20"/>
      <c r="P76" s="20"/>
    </row>
    <row r="77" spans="1:16" x14ac:dyDescent="0.25">
      <c r="A77" s="18">
        <v>53</v>
      </c>
      <c r="B77" s="19"/>
      <c r="C77" s="23" t="s">
        <v>89</v>
      </c>
      <c r="D77" s="24" t="s">
        <v>90</v>
      </c>
      <c r="E77" s="78">
        <v>64</v>
      </c>
      <c r="F77" s="102"/>
      <c r="G77" s="102"/>
      <c r="H77" s="102"/>
      <c r="I77" s="102"/>
      <c r="J77" s="102"/>
      <c r="K77" s="20"/>
      <c r="L77" s="20"/>
      <c r="M77" s="20"/>
      <c r="N77" s="20"/>
      <c r="O77" s="20"/>
      <c r="P77" s="20"/>
    </row>
    <row r="78" spans="1:16" ht="26.4" x14ac:dyDescent="0.25">
      <c r="A78" s="18">
        <v>54</v>
      </c>
      <c r="B78" s="19"/>
      <c r="C78" s="23" t="s">
        <v>91</v>
      </c>
      <c r="D78" s="24" t="s">
        <v>32</v>
      </c>
      <c r="E78" s="78">
        <f>16*0.25*0.25</f>
        <v>1</v>
      </c>
      <c r="F78" s="102"/>
      <c r="G78" s="102"/>
      <c r="H78" s="102"/>
      <c r="I78" s="102"/>
      <c r="J78" s="102"/>
      <c r="K78" s="20"/>
      <c r="L78" s="20"/>
      <c r="M78" s="20"/>
      <c r="N78" s="20"/>
      <c r="O78" s="20"/>
      <c r="P78" s="20"/>
    </row>
    <row r="79" spans="1:16" ht="39.6" x14ac:dyDescent="0.25">
      <c r="A79" s="18">
        <v>55</v>
      </c>
      <c r="B79" s="19"/>
      <c r="C79" s="23" t="s">
        <v>92</v>
      </c>
      <c r="D79" s="24" t="s">
        <v>86</v>
      </c>
      <c r="E79" s="78">
        <f>0.26+0.62+0.41+0.33+0.77+0.34+1.08</f>
        <v>3.8</v>
      </c>
      <c r="F79" s="102"/>
      <c r="G79" s="102"/>
      <c r="H79" s="102"/>
      <c r="I79" s="102"/>
      <c r="J79" s="102"/>
      <c r="K79" s="20"/>
      <c r="L79" s="20"/>
      <c r="M79" s="20"/>
      <c r="N79" s="20"/>
      <c r="O79" s="20"/>
      <c r="P79" s="20"/>
    </row>
    <row r="80" spans="1:16" x14ac:dyDescent="0.25">
      <c r="A80" s="18">
        <v>56</v>
      </c>
      <c r="B80" s="19"/>
      <c r="C80" s="23" t="s">
        <v>93</v>
      </c>
      <c r="D80" s="24" t="s">
        <v>32</v>
      </c>
      <c r="E80" s="78">
        <f>6*2.7</f>
        <v>16.2</v>
      </c>
      <c r="F80" s="102"/>
      <c r="G80" s="102"/>
      <c r="H80" s="102"/>
      <c r="I80" s="102"/>
      <c r="J80" s="102"/>
      <c r="K80" s="20"/>
      <c r="L80" s="20"/>
      <c r="M80" s="20"/>
      <c r="N80" s="20"/>
      <c r="O80" s="20"/>
      <c r="P80" s="20"/>
    </row>
    <row r="81" spans="1:16" x14ac:dyDescent="0.25">
      <c r="A81" s="18">
        <v>57</v>
      </c>
      <c r="B81" s="19"/>
      <c r="C81" s="23" t="s">
        <v>94</v>
      </c>
      <c r="D81" s="24" t="s">
        <v>32</v>
      </c>
      <c r="E81" s="78">
        <f>6.6*4.5*2</f>
        <v>59.4</v>
      </c>
      <c r="F81" s="102"/>
      <c r="G81" s="102"/>
      <c r="H81" s="102"/>
      <c r="I81" s="102"/>
      <c r="J81" s="102"/>
      <c r="K81" s="20"/>
      <c r="L81" s="20"/>
      <c r="M81" s="20"/>
      <c r="N81" s="20"/>
      <c r="O81" s="20"/>
      <c r="P81" s="20"/>
    </row>
    <row r="82" spans="1:16" ht="26.4" x14ac:dyDescent="0.25">
      <c r="A82" s="18">
        <v>58</v>
      </c>
      <c r="B82" s="19"/>
      <c r="C82" s="23" t="s">
        <v>95</v>
      </c>
      <c r="D82" s="24" t="s">
        <v>32</v>
      </c>
      <c r="E82" s="78">
        <f>6.6*4.5*2</f>
        <v>59.4</v>
      </c>
      <c r="F82" s="102"/>
      <c r="G82" s="102"/>
      <c r="H82" s="102"/>
      <c r="I82" s="102"/>
      <c r="J82" s="102"/>
      <c r="K82" s="20"/>
      <c r="L82" s="20"/>
      <c r="M82" s="20"/>
      <c r="N82" s="20"/>
      <c r="O82" s="20"/>
      <c r="P82" s="20"/>
    </row>
    <row r="83" spans="1:16" x14ac:dyDescent="0.25">
      <c r="A83" s="18">
        <v>59</v>
      </c>
      <c r="B83" s="19"/>
      <c r="C83" s="23" t="s">
        <v>96</v>
      </c>
      <c r="D83" s="24" t="s">
        <v>65</v>
      </c>
      <c r="E83" s="78">
        <f>6*9*2</f>
        <v>108</v>
      </c>
      <c r="F83" s="102"/>
      <c r="G83" s="102"/>
      <c r="H83" s="102"/>
      <c r="I83" s="102"/>
      <c r="J83" s="102"/>
      <c r="K83" s="20"/>
      <c r="L83" s="20"/>
      <c r="M83" s="20"/>
      <c r="N83" s="20"/>
      <c r="O83" s="20"/>
      <c r="P83" s="20"/>
    </row>
    <row r="84" spans="1:16" ht="25.5" customHeight="1" x14ac:dyDescent="0.25">
      <c r="A84" s="18">
        <v>60</v>
      </c>
      <c r="B84" s="19"/>
      <c r="C84" s="23" t="s">
        <v>97</v>
      </c>
      <c r="D84" s="24" t="s">
        <v>32</v>
      </c>
      <c r="E84" s="78">
        <f>0.25*0.25*108</f>
        <v>6.8</v>
      </c>
      <c r="F84" s="102"/>
      <c r="G84" s="102"/>
      <c r="H84" s="102"/>
      <c r="I84" s="102"/>
      <c r="J84" s="102"/>
      <c r="K84" s="20"/>
      <c r="L84" s="20"/>
      <c r="M84" s="20"/>
      <c r="N84" s="20"/>
      <c r="O84" s="20"/>
      <c r="P84" s="20"/>
    </row>
    <row r="85" spans="1:16" ht="26.4" x14ac:dyDescent="0.25">
      <c r="A85" s="18">
        <v>61</v>
      </c>
      <c r="B85" s="19"/>
      <c r="C85" s="23" t="s">
        <v>98</v>
      </c>
      <c r="D85" s="24" t="s">
        <v>86</v>
      </c>
      <c r="E85" s="28">
        <v>1.25</v>
      </c>
      <c r="F85" s="102"/>
      <c r="G85" s="102"/>
      <c r="H85" s="102"/>
      <c r="I85" s="102"/>
      <c r="J85" s="102"/>
      <c r="K85" s="20"/>
      <c r="L85" s="20"/>
      <c r="M85" s="20"/>
      <c r="N85" s="20"/>
      <c r="O85" s="20"/>
      <c r="P85" s="20"/>
    </row>
    <row r="86" spans="1:16" ht="26.4" x14ac:dyDescent="0.25">
      <c r="A86" s="18">
        <v>62</v>
      </c>
      <c r="B86" s="19"/>
      <c r="C86" s="23" t="s">
        <v>99</v>
      </c>
      <c r="D86" s="24" t="s">
        <v>32</v>
      </c>
      <c r="E86" s="78">
        <f>7.8*6</f>
        <v>46.8</v>
      </c>
      <c r="F86" s="102"/>
      <c r="G86" s="102"/>
      <c r="H86" s="102"/>
      <c r="I86" s="102"/>
      <c r="J86" s="102"/>
      <c r="K86" s="20"/>
      <c r="L86" s="20"/>
      <c r="M86" s="20"/>
      <c r="N86" s="20"/>
      <c r="O86" s="20"/>
      <c r="P86" s="20"/>
    </row>
    <row r="87" spans="1:16" ht="24.75" customHeight="1" x14ac:dyDescent="0.25">
      <c r="A87" s="18">
        <v>63</v>
      </c>
      <c r="B87" s="19"/>
      <c r="C87" s="23" t="s">
        <v>100</v>
      </c>
      <c r="D87" s="24" t="s">
        <v>34</v>
      </c>
      <c r="E87" s="78">
        <f>1.925*6+2*6</f>
        <v>23.6</v>
      </c>
      <c r="F87" s="102"/>
      <c r="G87" s="102"/>
      <c r="H87" s="102"/>
      <c r="I87" s="102"/>
      <c r="J87" s="102"/>
      <c r="K87" s="20"/>
      <c r="L87" s="20"/>
      <c r="M87" s="20"/>
      <c r="N87" s="20"/>
      <c r="O87" s="20"/>
      <c r="P87" s="20"/>
    </row>
    <row r="88" spans="1:16" x14ac:dyDescent="0.25">
      <c r="A88" s="18">
        <v>64</v>
      </c>
      <c r="B88" s="19"/>
      <c r="C88" s="23" t="s">
        <v>101</v>
      </c>
      <c r="D88" s="24" t="s">
        <v>32</v>
      </c>
      <c r="E88" s="28">
        <f>1.8*0.3*2</f>
        <v>1.08</v>
      </c>
      <c r="F88" s="28"/>
      <c r="G88" s="28"/>
      <c r="H88" s="28"/>
      <c r="I88" s="28"/>
      <c r="J88" s="28"/>
      <c r="K88" s="20"/>
      <c r="L88" s="20"/>
      <c r="M88" s="20"/>
      <c r="N88" s="20"/>
      <c r="O88" s="20"/>
      <c r="P88" s="20"/>
    </row>
    <row r="89" spans="1:16" x14ac:dyDescent="0.25">
      <c r="A89" s="18"/>
      <c r="B89" s="19"/>
      <c r="C89" s="81" t="s">
        <v>102</v>
      </c>
      <c r="D89" s="83" t="s">
        <v>51</v>
      </c>
      <c r="E89" s="82">
        <v>1</v>
      </c>
      <c r="F89" s="28"/>
      <c r="G89" s="28"/>
      <c r="H89" s="28"/>
      <c r="I89" s="28"/>
      <c r="J89" s="28"/>
      <c r="K89" s="20"/>
      <c r="L89" s="20"/>
      <c r="M89" s="20"/>
      <c r="N89" s="20"/>
      <c r="O89" s="20"/>
      <c r="P89" s="20"/>
    </row>
    <row r="90" spans="1:16" x14ac:dyDescent="0.25">
      <c r="A90" s="18">
        <v>65</v>
      </c>
      <c r="B90" s="19"/>
      <c r="C90" s="23" t="s">
        <v>103</v>
      </c>
      <c r="D90" s="24" t="s">
        <v>51</v>
      </c>
      <c r="E90" s="34">
        <v>6</v>
      </c>
      <c r="F90" s="28"/>
      <c r="G90" s="28"/>
      <c r="H90" s="28"/>
      <c r="I90" s="28"/>
      <c r="J90" s="28"/>
      <c r="K90" s="20"/>
      <c r="L90" s="20"/>
      <c r="M90" s="20"/>
      <c r="N90" s="20"/>
      <c r="O90" s="20"/>
      <c r="P90" s="20"/>
    </row>
    <row r="91" spans="1:16" x14ac:dyDescent="0.25">
      <c r="A91" s="18">
        <v>66</v>
      </c>
      <c r="B91" s="19"/>
      <c r="C91" s="23" t="s">
        <v>87</v>
      </c>
      <c r="D91" s="24" t="s">
        <v>86</v>
      </c>
      <c r="E91" s="84">
        <f>0.25*0.25*0.6*6</f>
        <v>0.22500000000000001</v>
      </c>
      <c r="F91" s="28"/>
      <c r="G91" s="28"/>
      <c r="H91" s="28"/>
      <c r="I91" s="28"/>
      <c r="J91" s="28"/>
      <c r="K91" s="20"/>
      <c r="L91" s="20"/>
      <c r="M91" s="20"/>
      <c r="N91" s="20"/>
      <c r="O91" s="20"/>
      <c r="P91" s="20"/>
    </row>
    <row r="92" spans="1:16" x14ac:dyDescent="0.25">
      <c r="A92" s="18">
        <v>67</v>
      </c>
      <c r="B92" s="19"/>
      <c r="C92" s="23" t="s">
        <v>88</v>
      </c>
      <c r="D92" s="24" t="s">
        <v>86</v>
      </c>
      <c r="E92" s="28">
        <v>0.12</v>
      </c>
      <c r="F92" s="28"/>
      <c r="G92" s="28"/>
      <c r="H92" s="28"/>
      <c r="I92" s="28"/>
      <c r="J92" s="28"/>
      <c r="K92" s="20"/>
      <c r="L92" s="20"/>
      <c r="M92" s="20"/>
      <c r="N92" s="20"/>
      <c r="O92" s="20"/>
      <c r="P92" s="20"/>
    </row>
    <row r="93" spans="1:16" x14ac:dyDescent="0.25">
      <c r="A93" s="18">
        <v>68</v>
      </c>
      <c r="B93" s="19"/>
      <c r="C93" s="23" t="s">
        <v>89</v>
      </c>
      <c r="D93" s="24" t="s">
        <v>90</v>
      </c>
      <c r="E93" s="28">
        <f>15.29+8.48</f>
        <v>23.77</v>
      </c>
      <c r="F93" s="28"/>
      <c r="G93" s="28"/>
      <c r="H93" s="28"/>
      <c r="I93" s="28"/>
      <c r="J93" s="28"/>
      <c r="K93" s="20"/>
      <c r="L93" s="20"/>
      <c r="M93" s="20"/>
      <c r="N93" s="20"/>
      <c r="O93" s="20"/>
      <c r="P93" s="20"/>
    </row>
    <row r="94" spans="1:16" x14ac:dyDescent="0.25">
      <c r="A94" s="18">
        <v>69</v>
      </c>
      <c r="B94" s="19"/>
      <c r="C94" s="23" t="s">
        <v>104</v>
      </c>
      <c r="D94" s="24" t="s">
        <v>34</v>
      </c>
      <c r="E94" s="28">
        <v>5</v>
      </c>
      <c r="F94" s="102"/>
      <c r="G94" s="102"/>
      <c r="H94" s="102"/>
      <c r="I94" s="102"/>
      <c r="J94" s="102"/>
      <c r="K94" s="20"/>
      <c r="L94" s="20"/>
      <c r="M94" s="20"/>
      <c r="N94" s="20"/>
      <c r="O94" s="20"/>
      <c r="P94" s="20"/>
    </row>
    <row r="95" spans="1:16" ht="26.4" x14ac:dyDescent="0.25">
      <c r="A95" s="18">
        <v>70</v>
      </c>
      <c r="B95" s="19"/>
      <c r="C95" s="23" t="s">
        <v>105</v>
      </c>
      <c r="D95" s="24" t="s">
        <v>34</v>
      </c>
      <c r="E95" s="78">
        <f>3*2.03+3*1.69</f>
        <v>11.2</v>
      </c>
      <c r="F95" s="28"/>
      <c r="G95" s="28"/>
      <c r="H95" s="28"/>
      <c r="I95" s="28"/>
      <c r="J95" s="28"/>
      <c r="K95" s="20"/>
      <c r="L95" s="20"/>
      <c r="M95" s="20"/>
      <c r="N95" s="20"/>
      <c r="O95" s="20"/>
      <c r="P95" s="20"/>
    </row>
    <row r="96" spans="1:16" ht="26.4" x14ac:dyDescent="0.25">
      <c r="A96" s="18">
        <v>71</v>
      </c>
      <c r="B96" s="19"/>
      <c r="C96" s="23" t="s">
        <v>106</v>
      </c>
      <c r="D96" s="24" t="s">
        <v>90</v>
      </c>
      <c r="E96" s="78">
        <f>101.7+101.19+93.87</f>
        <v>296.8</v>
      </c>
      <c r="F96" s="28"/>
      <c r="G96" s="28"/>
      <c r="H96" s="28"/>
      <c r="I96" s="28"/>
      <c r="J96" s="28"/>
      <c r="K96" s="20"/>
      <c r="L96" s="20"/>
      <c r="M96" s="20"/>
      <c r="N96" s="20"/>
      <c r="O96" s="20"/>
      <c r="P96" s="20"/>
    </row>
    <row r="97" spans="1:16" x14ac:dyDescent="0.25">
      <c r="A97" s="18">
        <v>72</v>
      </c>
      <c r="B97" s="19"/>
      <c r="C97" s="23" t="s">
        <v>202</v>
      </c>
      <c r="D97" s="24" t="s">
        <v>32</v>
      </c>
      <c r="E97" s="78">
        <v>10</v>
      </c>
      <c r="F97" s="28"/>
      <c r="G97" s="28"/>
      <c r="H97" s="28"/>
      <c r="I97" s="28"/>
      <c r="J97" s="28"/>
      <c r="K97" s="20"/>
      <c r="L97" s="20"/>
      <c r="M97" s="20"/>
      <c r="N97" s="20"/>
      <c r="O97" s="20"/>
      <c r="P97" s="20"/>
    </row>
    <row r="98" spans="1:16" ht="39.6" x14ac:dyDescent="0.25">
      <c r="A98" s="18">
        <v>73</v>
      </c>
      <c r="B98" s="19"/>
      <c r="C98" s="23" t="s">
        <v>107</v>
      </c>
      <c r="D98" s="24" t="s">
        <v>86</v>
      </c>
      <c r="E98" s="78">
        <v>13.4</v>
      </c>
      <c r="F98" s="102"/>
      <c r="G98" s="102"/>
      <c r="H98" s="102"/>
      <c r="I98" s="102"/>
      <c r="J98" s="102"/>
      <c r="K98" s="20"/>
      <c r="L98" s="20"/>
      <c r="M98" s="20"/>
      <c r="N98" s="20"/>
      <c r="O98" s="20"/>
      <c r="P98" s="20"/>
    </row>
    <row r="99" spans="1:16" x14ac:dyDescent="0.25">
      <c r="A99" s="18">
        <v>74</v>
      </c>
      <c r="B99" s="19"/>
      <c r="C99" s="23" t="s">
        <v>93</v>
      </c>
      <c r="D99" s="24" t="s">
        <v>32</v>
      </c>
      <c r="E99" s="78">
        <v>13.4</v>
      </c>
      <c r="F99" s="102"/>
      <c r="G99" s="102"/>
      <c r="H99" s="102"/>
      <c r="I99" s="102"/>
      <c r="J99" s="102"/>
      <c r="K99" s="20"/>
      <c r="L99" s="20"/>
      <c r="M99" s="20"/>
      <c r="N99" s="20"/>
      <c r="O99" s="20"/>
      <c r="P99" s="20"/>
    </row>
    <row r="100" spans="1:16" x14ac:dyDescent="0.25">
      <c r="A100" s="18">
        <v>75</v>
      </c>
      <c r="B100" s="19"/>
      <c r="C100" s="23" t="s">
        <v>108</v>
      </c>
      <c r="D100" s="24" t="s">
        <v>34</v>
      </c>
      <c r="E100" s="34">
        <v>6</v>
      </c>
      <c r="F100" s="28"/>
      <c r="G100" s="28"/>
      <c r="H100" s="28"/>
      <c r="I100" s="28"/>
      <c r="J100" s="28"/>
      <c r="K100" s="20"/>
      <c r="L100" s="20"/>
      <c r="M100" s="20"/>
      <c r="N100" s="20"/>
      <c r="O100" s="20"/>
      <c r="P100" s="20"/>
    </row>
    <row r="101" spans="1:16" x14ac:dyDescent="0.25">
      <c r="A101" s="18"/>
      <c r="B101" s="19"/>
      <c r="C101" s="39" t="s">
        <v>246</v>
      </c>
      <c r="D101" s="24"/>
      <c r="E101" s="34"/>
      <c r="F101" s="28"/>
      <c r="G101" s="28"/>
      <c r="H101" s="28"/>
      <c r="I101" s="28"/>
      <c r="J101" s="28"/>
      <c r="K101" s="20"/>
      <c r="L101" s="20"/>
      <c r="M101" s="20"/>
      <c r="N101" s="20"/>
      <c r="O101" s="20"/>
      <c r="P101" s="20"/>
    </row>
    <row r="102" spans="1:16" x14ac:dyDescent="0.25">
      <c r="A102" s="18">
        <v>76</v>
      </c>
      <c r="B102" s="19"/>
      <c r="C102" s="23" t="s">
        <v>228</v>
      </c>
      <c r="D102" s="24" t="s">
        <v>86</v>
      </c>
      <c r="E102" s="28">
        <v>1.5</v>
      </c>
      <c r="F102" s="28"/>
      <c r="G102" s="28"/>
      <c r="H102" s="28"/>
      <c r="I102" s="28"/>
      <c r="J102" s="28"/>
      <c r="K102" s="20"/>
      <c r="L102" s="20"/>
      <c r="M102" s="20"/>
      <c r="N102" s="20"/>
      <c r="O102" s="20"/>
      <c r="P102" s="20"/>
    </row>
    <row r="103" spans="1:16" x14ac:dyDescent="0.25">
      <c r="A103" s="18">
        <v>77</v>
      </c>
      <c r="B103" s="19"/>
      <c r="C103" s="23" t="s">
        <v>229</v>
      </c>
      <c r="D103" s="24" t="s">
        <v>86</v>
      </c>
      <c r="E103" s="28">
        <v>1</v>
      </c>
      <c r="F103" s="28"/>
      <c r="G103" s="28"/>
      <c r="H103" s="28"/>
      <c r="I103" s="28"/>
      <c r="J103" s="28"/>
      <c r="K103" s="20"/>
      <c r="L103" s="20"/>
      <c r="M103" s="20"/>
      <c r="N103" s="20"/>
      <c r="O103" s="20"/>
      <c r="P103" s="20"/>
    </row>
    <row r="104" spans="1:16" x14ac:dyDescent="0.25">
      <c r="A104" s="18">
        <v>78</v>
      </c>
      <c r="B104" s="19"/>
      <c r="C104" s="186" t="s">
        <v>230</v>
      </c>
      <c r="D104" s="24" t="s">
        <v>86</v>
      </c>
      <c r="E104" s="28">
        <v>1</v>
      </c>
      <c r="F104" s="28"/>
      <c r="G104" s="28"/>
      <c r="H104" s="28"/>
      <c r="I104" s="28"/>
      <c r="J104" s="28"/>
      <c r="K104" s="20"/>
      <c r="L104" s="20"/>
      <c r="M104" s="20"/>
      <c r="N104" s="20"/>
      <c r="O104" s="20"/>
      <c r="P104" s="20"/>
    </row>
    <row r="105" spans="1:16" x14ac:dyDescent="0.25">
      <c r="A105" s="18">
        <v>79</v>
      </c>
      <c r="B105" s="19"/>
      <c r="C105" s="186" t="s">
        <v>231</v>
      </c>
      <c r="D105" s="24" t="s">
        <v>232</v>
      </c>
      <c r="E105" s="28">
        <v>10</v>
      </c>
      <c r="F105" s="28"/>
      <c r="G105" s="28"/>
      <c r="H105" s="28"/>
      <c r="I105" s="28"/>
      <c r="J105" s="28"/>
      <c r="K105" s="20"/>
      <c r="L105" s="20"/>
      <c r="M105" s="20"/>
      <c r="N105" s="20"/>
      <c r="O105" s="20"/>
      <c r="P105" s="20"/>
    </row>
    <row r="106" spans="1:16" x14ac:dyDescent="0.25">
      <c r="A106" s="18">
        <v>80</v>
      </c>
      <c r="B106" s="19"/>
      <c r="C106" s="23" t="s">
        <v>233</v>
      </c>
      <c r="D106" s="24" t="s">
        <v>32</v>
      </c>
      <c r="E106" s="28">
        <v>10.5</v>
      </c>
      <c r="F106" s="28"/>
      <c r="G106" s="28"/>
      <c r="H106" s="28"/>
      <c r="I106" s="28"/>
      <c r="J106" s="28"/>
      <c r="K106" s="20"/>
      <c r="L106" s="20"/>
      <c r="M106" s="20"/>
      <c r="N106" s="20"/>
      <c r="O106" s="20"/>
      <c r="P106" s="20"/>
    </row>
    <row r="107" spans="1:16" x14ac:dyDescent="0.25">
      <c r="A107" s="18">
        <v>81</v>
      </c>
      <c r="B107" s="19"/>
      <c r="C107" s="186" t="s">
        <v>234</v>
      </c>
      <c r="D107" s="24" t="s">
        <v>86</v>
      </c>
      <c r="E107" s="28">
        <v>1</v>
      </c>
      <c r="F107" s="28"/>
      <c r="G107" s="28"/>
      <c r="H107" s="28"/>
      <c r="I107" s="28"/>
      <c r="J107" s="28"/>
      <c r="K107" s="20"/>
      <c r="L107" s="20"/>
      <c r="M107" s="20"/>
      <c r="N107" s="20"/>
      <c r="O107" s="20"/>
      <c r="P107" s="20"/>
    </row>
    <row r="108" spans="1:16" x14ac:dyDescent="0.25">
      <c r="A108" s="18">
        <v>82</v>
      </c>
      <c r="B108" s="19"/>
      <c r="C108" s="186" t="s">
        <v>231</v>
      </c>
      <c r="D108" s="24" t="s">
        <v>32</v>
      </c>
      <c r="E108" s="28">
        <v>10.5</v>
      </c>
      <c r="F108" s="28"/>
      <c r="G108" s="28"/>
      <c r="H108" s="28"/>
      <c r="I108" s="28"/>
      <c r="J108" s="28"/>
      <c r="K108" s="20"/>
      <c r="L108" s="20"/>
      <c r="M108" s="20"/>
      <c r="N108" s="20"/>
      <c r="O108" s="20"/>
      <c r="P108" s="20"/>
    </row>
    <row r="109" spans="1:16" x14ac:dyDescent="0.25">
      <c r="A109" s="18">
        <v>83</v>
      </c>
      <c r="B109" s="19"/>
      <c r="C109" s="187" t="s">
        <v>235</v>
      </c>
      <c r="D109" s="24" t="s">
        <v>32</v>
      </c>
      <c r="E109" s="28">
        <v>12</v>
      </c>
      <c r="F109" s="28"/>
      <c r="G109" s="28"/>
      <c r="H109" s="28"/>
      <c r="I109" s="28"/>
      <c r="J109" s="28"/>
      <c r="K109" s="20"/>
      <c r="L109" s="20"/>
      <c r="M109" s="20"/>
      <c r="N109" s="20"/>
      <c r="O109" s="20"/>
      <c r="P109" s="20"/>
    </row>
    <row r="110" spans="1:16" x14ac:dyDescent="0.25">
      <c r="A110" s="18">
        <v>84</v>
      </c>
      <c r="B110" s="19"/>
      <c r="C110" s="186" t="s">
        <v>236</v>
      </c>
      <c r="D110" s="24" t="s">
        <v>32</v>
      </c>
      <c r="E110" s="28">
        <v>12</v>
      </c>
      <c r="F110" s="28"/>
      <c r="G110" s="28"/>
      <c r="H110" s="28"/>
      <c r="I110" s="28"/>
      <c r="J110" s="28"/>
      <c r="K110" s="20"/>
      <c r="L110" s="20"/>
      <c r="M110" s="20"/>
      <c r="N110" s="20"/>
      <c r="O110" s="20"/>
      <c r="P110" s="20"/>
    </row>
    <row r="111" spans="1:16" x14ac:dyDescent="0.25">
      <c r="A111" s="18">
        <v>85</v>
      </c>
      <c r="B111" s="19"/>
      <c r="C111" s="186" t="s">
        <v>237</v>
      </c>
      <c r="D111" s="24" t="s">
        <v>32</v>
      </c>
      <c r="E111" s="28">
        <v>12</v>
      </c>
      <c r="F111" s="28"/>
      <c r="G111" s="28"/>
      <c r="H111" s="28"/>
      <c r="I111" s="28"/>
      <c r="J111" s="28"/>
      <c r="K111" s="20"/>
      <c r="L111" s="20"/>
      <c r="M111" s="20"/>
      <c r="N111" s="20"/>
      <c r="O111" s="20"/>
      <c r="P111" s="20"/>
    </row>
    <row r="112" spans="1:16" x14ac:dyDescent="0.25">
      <c r="A112" s="18">
        <v>86</v>
      </c>
      <c r="B112" s="19"/>
      <c r="C112" s="23" t="s">
        <v>238</v>
      </c>
      <c r="D112" s="24" t="s">
        <v>32</v>
      </c>
      <c r="E112" s="28">
        <v>25</v>
      </c>
      <c r="F112" s="28"/>
      <c r="G112" s="28"/>
      <c r="H112" s="28"/>
      <c r="I112" s="28"/>
      <c r="J112" s="28"/>
      <c r="K112" s="20"/>
      <c r="L112" s="20"/>
      <c r="M112" s="20"/>
      <c r="N112" s="20"/>
      <c r="O112" s="20"/>
      <c r="P112" s="20"/>
    </row>
    <row r="113" spans="1:16" x14ac:dyDescent="0.25">
      <c r="A113" s="18">
        <v>87</v>
      </c>
      <c r="B113" s="19"/>
      <c r="C113" s="186" t="s">
        <v>239</v>
      </c>
      <c r="D113" s="24" t="s">
        <v>86</v>
      </c>
      <c r="E113" s="28">
        <v>1.2</v>
      </c>
      <c r="F113" s="28"/>
      <c r="G113" s="28"/>
      <c r="H113" s="28"/>
      <c r="I113" s="28"/>
      <c r="J113" s="28"/>
      <c r="K113" s="20"/>
      <c r="L113" s="20"/>
      <c r="M113" s="20"/>
      <c r="N113" s="20"/>
      <c r="O113" s="20"/>
      <c r="P113" s="20"/>
    </row>
    <row r="114" spans="1:16" x14ac:dyDescent="0.25">
      <c r="A114" s="18">
        <v>88</v>
      </c>
      <c r="B114" s="19"/>
      <c r="C114" s="186" t="s">
        <v>231</v>
      </c>
      <c r="D114" s="24" t="s">
        <v>32</v>
      </c>
      <c r="E114" s="28">
        <v>14</v>
      </c>
      <c r="F114" s="28"/>
      <c r="G114" s="28"/>
      <c r="H114" s="28"/>
      <c r="I114" s="28"/>
      <c r="J114" s="28"/>
      <c r="K114" s="20"/>
      <c r="L114" s="20"/>
      <c r="M114" s="20"/>
      <c r="N114" s="20"/>
      <c r="O114" s="20"/>
      <c r="P114" s="20"/>
    </row>
    <row r="115" spans="1:16" x14ac:dyDescent="0.25">
      <c r="A115" s="18">
        <v>89</v>
      </c>
      <c r="B115" s="19"/>
      <c r="C115" s="187" t="s">
        <v>240</v>
      </c>
      <c r="D115" s="24" t="s">
        <v>32</v>
      </c>
      <c r="E115" s="28">
        <v>50</v>
      </c>
      <c r="F115" s="28"/>
      <c r="G115" s="28"/>
      <c r="H115" s="28"/>
      <c r="I115" s="28"/>
      <c r="J115" s="28"/>
      <c r="K115" s="20"/>
      <c r="L115" s="20"/>
      <c r="M115" s="20"/>
      <c r="N115" s="20"/>
      <c r="O115" s="20"/>
      <c r="P115" s="20"/>
    </row>
    <row r="116" spans="1:16" x14ac:dyDescent="0.25">
      <c r="A116" s="18"/>
      <c r="B116" s="19"/>
      <c r="C116" s="186" t="s">
        <v>241</v>
      </c>
      <c r="D116" s="24" t="s">
        <v>242</v>
      </c>
      <c r="E116" s="28">
        <v>11.2</v>
      </c>
      <c r="F116" s="28"/>
      <c r="G116" s="28"/>
      <c r="H116" s="28"/>
      <c r="I116" s="28"/>
      <c r="J116" s="28"/>
      <c r="K116" s="20"/>
      <c r="L116" s="20"/>
      <c r="M116" s="20"/>
      <c r="N116" s="20"/>
      <c r="O116" s="20"/>
      <c r="P116" s="20"/>
    </row>
    <row r="117" spans="1:16" x14ac:dyDescent="0.25">
      <c r="A117" s="18"/>
      <c r="B117" s="19"/>
      <c r="C117" s="23"/>
      <c r="D117" s="24"/>
      <c r="E117" s="34"/>
      <c r="F117" s="28"/>
      <c r="G117" s="28"/>
      <c r="H117" s="28"/>
      <c r="I117" s="28"/>
      <c r="J117" s="28"/>
      <c r="K117" s="20">
        <f t="shared" ref="K117" si="0">SUM(H117:J117)</f>
        <v>0</v>
      </c>
      <c r="L117" s="20">
        <f t="shared" ref="L117" si="1">E117*F117</f>
        <v>0</v>
      </c>
      <c r="M117" s="20">
        <f t="shared" ref="M117" si="2">E117*H117</f>
        <v>0</v>
      </c>
      <c r="N117" s="20">
        <f t="shared" ref="N117" si="3">E117*I117</f>
        <v>0</v>
      </c>
      <c r="O117" s="20">
        <f t="shared" ref="O117" si="4">E117*J117</f>
        <v>0</v>
      </c>
      <c r="P117" s="20">
        <f t="shared" ref="P117" si="5">SUM(M117:O117)</f>
        <v>0</v>
      </c>
    </row>
    <row r="118" spans="1:16" x14ac:dyDescent="0.25">
      <c r="A118" s="18"/>
      <c r="B118" s="19" t="s">
        <v>109</v>
      </c>
      <c r="C118" s="188" t="s">
        <v>110</v>
      </c>
      <c r="D118" s="189"/>
      <c r="E118" s="29" t="s">
        <v>109</v>
      </c>
      <c r="F118" s="19" t="s">
        <v>109</v>
      </c>
      <c r="G118" s="19" t="s">
        <v>109</v>
      </c>
      <c r="H118" s="19" t="s">
        <v>109</v>
      </c>
      <c r="I118" s="19" t="s">
        <v>109</v>
      </c>
      <c r="J118" s="19" t="s">
        <v>109</v>
      </c>
      <c r="K118" s="133" t="s">
        <v>109</v>
      </c>
      <c r="L118" s="134">
        <f>SUM(L15:L100)</f>
        <v>0</v>
      </c>
      <c r="M118" s="134">
        <f>SUM(M15:M100)</f>
        <v>0</v>
      </c>
      <c r="N118" s="134">
        <f>SUM(N15:N100)</f>
        <v>0</v>
      </c>
      <c r="O118" s="134">
        <f>SUM(O15:O100)</f>
        <v>0</v>
      </c>
      <c r="P118" s="134">
        <f>SUM(P15:P100)</f>
        <v>0</v>
      </c>
    </row>
    <row r="119" spans="1:16" x14ac:dyDescent="0.25">
      <c r="A119" s="18" t="s">
        <v>109</v>
      </c>
      <c r="B119" s="19" t="s">
        <v>109</v>
      </c>
      <c r="C119" s="190" t="s">
        <v>111</v>
      </c>
      <c r="D119" s="191"/>
      <c r="E119" s="191"/>
      <c r="F119" s="191"/>
      <c r="G119" s="191"/>
      <c r="H119" s="191"/>
      <c r="I119" s="191"/>
      <c r="J119" s="192"/>
      <c r="K119" s="140" t="s">
        <v>243</v>
      </c>
      <c r="L119" s="20"/>
      <c r="M119" s="20"/>
      <c r="N119" s="20"/>
      <c r="O119" s="20"/>
      <c r="P119" s="20"/>
    </row>
    <row r="120" spans="1:16" x14ac:dyDescent="0.25">
      <c r="A120" s="18" t="s">
        <v>109</v>
      </c>
      <c r="B120" s="19" t="s">
        <v>109</v>
      </c>
      <c r="C120" s="188" t="s">
        <v>112</v>
      </c>
      <c r="D120" s="193"/>
      <c r="E120" s="193"/>
      <c r="F120" s="193"/>
      <c r="G120" s="193"/>
      <c r="H120" s="193"/>
      <c r="I120" s="193"/>
      <c r="J120" s="193"/>
      <c r="K120" s="135"/>
      <c r="L120" s="136"/>
      <c r="M120" s="137">
        <f>M118+M119</f>
        <v>0</v>
      </c>
      <c r="N120" s="137">
        <f t="shared" ref="N120:P120" si="6">N118+N119</f>
        <v>0</v>
      </c>
      <c r="O120" s="137">
        <f t="shared" si="6"/>
        <v>0</v>
      </c>
      <c r="P120" s="137">
        <f t="shared" si="6"/>
        <v>0</v>
      </c>
    </row>
    <row r="121" spans="1:16" x14ac:dyDescent="0.25">
      <c r="K121" s="99"/>
      <c r="L121" s="99"/>
      <c r="M121" s="99"/>
      <c r="N121" s="99"/>
      <c r="O121" s="99"/>
      <c r="P121" s="99"/>
    </row>
  </sheetData>
  <autoFilter ref="A13:P120"/>
  <mergeCells count="9">
    <mergeCell ref="C118:D118"/>
    <mergeCell ref="C119:J119"/>
    <mergeCell ref="C120:J120"/>
    <mergeCell ref="A1:P1"/>
    <mergeCell ref="D11:D12"/>
    <mergeCell ref="E11:E12"/>
    <mergeCell ref="F11:K11"/>
    <mergeCell ref="L11:P11"/>
    <mergeCell ref="N8:O8"/>
  </mergeCells>
  <phoneticPr fontId="11" type="noConversion"/>
  <pageMargins left="0.23622047244094491" right="0.23622047244094491" top="0.82677165354330717" bottom="0.70866141732283472" header="0.51181102362204722" footer="0.51181102362204722"/>
  <pageSetup paperSize="9" scale="86" fitToHeight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showZeros="0" topLeftCell="A22" zoomScale="86" zoomScaleNormal="86" workbookViewId="0">
      <selection activeCell="K55" sqref="K55"/>
    </sheetView>
  </sheetViews>
  <sheetFormatPr defaultRowHeight="13.2" x14ac:dyDescent="0.25"/>
  <cols>
    <col min="3" max="3" width="48.44140625" customWidth="1"/>
    <col min="13" max="13" width="9.6640625" customWidth="1"/>
    <col min="14" max="14" width="11.109375" customWidth="1"/>
    <col min="15" max="15" width="11" customWidth="1"/>
    <col min="16" max="16" width="11.6640625" customWidth="1"/>
  </cols>
  <sheetData>
    <row r="1" spans="1:16" ht="15.6" x14ac:dyDescent="0.3">
      <c r="A1" s="194" t="s">
        <v>113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1:16" ht="15.6" x14ac:dyDescent="0.3">
      <c r="A2" s="1"/>
      <c r="B2" s="2"/>
      <c r="C2" s="2"/>
      <c r="D2" s="2"/>
      <c r="E2" s="25"/>
      <c r="F2" s="21" t="s">
        <v>114</v>
      </c>
      <c r="G2" s="2"/>
      <c r="H2" s="2"/>
      <c r="I2" s="2"/>
      <c r="J2" s="2"/>
      <c r="K2" s="2"/>
      <c r="L2" s="2"/>
      <c r="M2" s="2"/>
    </row>
    <row r="3" spans="1:16" x14ac:dyDescent="0.25">
      <c r="A3" s="3"/>
      <c r="D3" s="4" t="s">
        <v>1</v>
      </c>
      <c r="E3" s="26"/>
    </row>
    <row r="4" spans="1:16" ht="15.6" x14ac:dyDescent="0.25">
      <c r="A4" s="5" t="s">
        <v>2</v>
      </c>
      <c r="B4" s="6"/>
      <c r="E4" s="26"/>
    </row>
    <row r="5" spans="1:16" ht="15.6" x14ac:dyDescent="0.25">
      <c r="A5" s="5" t="s">
        <v>3</v>
      </c>
      <c r="B5" s="6"/>
      <c r="E5" s="26"/>
    </row>
    <row r="6" spans="1:16" ht="15.6" x14ac:dyDescent="0.25">
      <c r="A6" s="5" t="s">
        <v>4</v>
      </c>
      <c r="B6" s="6"/>
      <c r="E6" s="26"/>
    </row>
    <row r="7" spans="1:16" ht="15.6" x14ac:dyDescent="0.25">
      <c r="A7" s="5"/>
      <c r="B7" s="6"/>
      <c r="E7" s="26"/>
    </row>
    <row r="8" spans="1:16" x14ac:dyDescent="0.25">
      <c r="A8" s="7" t="s">
        <v>210</v>
      </c>
      <c r="E8" s="26"/>
      <c r="L8" t="s">
        <v>5</v>
      </c>
      <c r="N8" s="201">
        <f>P43</f>
        <v>0</v>
      </c>
      <c r="O8" s="201"/>
    </row>
    <row r="9" spans="1:16" x14ac:dyDescent="0.25">
      <c r="A9" s="7"/>
      <c r="E9" s="26"/>
      <c r="N9" s="37"/>
      <c r="O9" s="37"/>
    </row>
    <row r="10" spans="1:16" ht="15.6" x14ac:dyDescent="0.25">
      <c r="A10" s="8" t="s">
        <v>209</v>
      </c>
      <c r="B10" s="6"/>
      <c r="C10" s="6"/>
      <c r="D10" s="6"/>
      <c r="E10" s="27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25">
      <c r="A11" s="9" t="s">
        <v>6</v>
      </c>
      <c r="B11" s="10" t="s">
        <v>7</v>
      </c>
      <c r="C11" s="11" t="s">
        <v>8</v>
      </c>
      <c r="D11" s="195" t="s">
        <v>9</v>
      </c>
      <c r="E11" s="195" t="s">
        <v>10</v>
      </c>
      <c r="F11" s="197" t="s">
        <v>11</v>
      </c>
      <c r="G11" s="198"/>
      <c r="H11" s="198"/>
      <c r="I11" s="198"/>
      <c r="J11" s="198"/>
      <c r="K11" s="199"/>
      <c r="L11" s="197" t="s">
        <v>12</v>
      </c>
      <c r="M11" s="198"/>
      <c r="N11" s="198"/>
      <c r="O11" s="198"/>
      <c r="P11" s="199"/>
    </row>
    <row r="12" spans="1:16" ht="46.2" x14ac:dyDescent="0.25">
      <c r="A12" s="14" t="s">
        <v>13</v>
      </c>
      <c r="B12" s="15"/>
      <c r="C12" s="16" t="s">
        <v>14</v>
      </c>
      <c r="D12" s="196"/>
      <c r="E12" s="196"/>
      <c r="F12" s="141" t="s">
        <v>15</v>
      </c>
      <c r="G12" s="141" t="s">
        <v>16</v>
      </c>
      <c r="H12" s="141" t="s">
        <v>17</v>
      </c>
      <c r="I12" s="141" t="s">
        <v>18</v>
      </c>
      <c r="J12" s="141" t="s">
        <v>19</v>
      </c>
      <c r="K12" s="141" t="s">
        <v>20</v>
      </c>
      <c r="L12" s="141" t="s">
        <v>21</v>
      </c>
      <c r="M12" s="141" t="s">
        <v>17</v>
      </c>
      <c r="N12" s="141" t="s">
        <v>18</v>
      </c>
      <c r="O12" s="141" t="s">
        <v>19</v>
      </c>
      <c r="P12" s="141" t="s">
        <v>20</v>
      </c>
    </row>
    <row r="13" spans="1:16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</row>
    <row r="14" spans="1:16" ht="26.4" x14ac:dyDescent="0.25">
      <c r="A14" s="75">
        <v>1</v>
      </c>
      <c r="B14" s="75"/>
      <c r="C14" s="76" t="s">
        <v>115</v>
      </c>
      <c r="D14" s="75" t="s">
        <v>116</v>
      </c>
      <c r="E14" s="75">
        <v>19</v>
      </c>
      <c r="F14" s="77"/>
      <c r="G14" s="67"/>
      <c r="H14" s="67"/>
      <c r="I14" s="67"/>
      <c r="J14" s="67"/>
      <c r="K14" s="73"/>
      <c r="L14" s="72"/>
      <c r="M14" s="20"/>
      <c r="N14" s="20"/>
      <c r="O14" s="20"/>
      <c r="P14" s="20"/>
    </row>
    <row r="15" spans="1:16" x14ac:dyDescent="0.25">
      <c r="A15" s="75">
        <v>2</v>
      </c>
      <c r="B15" s="75"/>
      <c r="C15" s="76" t="s">
        <v>117</v>
      </c>
      <c r="D15" s="75" t="s">
        <v>34</v>
      </c>
      <c r="E15" s="75">
        <v>396</v>
      </c>
      <c r="F15" s="77"/>
      <c r="G15" s="67"/>
      <c r="H15" s="67"/>
      <c r="I15" s="67"/>
      <c r="J15" s="67"/>
      <c r="K15" s="73"/>
      <c r="L15" s="72"/>
      <c r="M15" s="20"/>
      <c r="N15" s="20"/>
      <c r="O15" s="20"/>
      <c r="P15" s="20"/>
    </row>
    <row r="16" spans="1:16" x14ac:dyDescent="0.25">
      <c r="A16" s="75">
        <v>3</v>
      </c>
      <c r="B16" s="75"/>
      <c r="C16" s="76" t="s">
        <v>118</v>
      </c>
      <c r="D16" s="75" t="s">
        <v>32</v>
      </c>
      <c r="E16" s="75">
        <v>14</v>
      </c>
      <c r="F16" s="138"/>
      <c r="G16" s="67"/>
      <c r="H16" s="73"/>
      <c r="I16" s="73"/>
      <c r="J16" s="73"/>
      <c r="K16" s="73"/>
      <c r="L16" s="72"/>
      <c r="M16" s="20"/>
      <c r="N16" s="20"/>
      <c r="O16" s="20"/>
      <c r="P16" s="20"/>
    </row>
    <row r="17" spans="1:20" x14ac:dyDescent="0.25">
      <c r="A17" s="75">
        <v>4</v>
      </c>
      <c r="B17" s="75"/>
      <c r="C17" s="76" t="s">
        <v>119</v>
      </c>
      <c r="D17" s="75" t="s">
        <v>24</v>
      </c>
      <c r="E17" s="75">
        <v>3</v>
      </c>
      <c r="F17" s="138"/>
      <c r="G17" s="138"/>
      <c r="H17" s="73"/>
      <c r="I17" s="73"/>
      <c r="J17" s="73"/>
      <c r="K17" s="73"/>
      <c r="L17" s="72"/>
      <c r="M17" s="20"/>
      <c r="N17" s="20"/>
      <c r="O17" s="20"/>
      <c r="P17" s="20"/>
    </row>
    <row r="18" spans="1:20" x14ac:dyDescent="0.25">
      <c r="A18" s="75">
        <v>5</v>
      </c>
      <c r="B18" s="75"/>
      <c r="C18" s="76" t="s">
        <v>120</v>
      </c>
      <c r="D18" s="75" t="s">
        <v>24</v>
      </c>
      <c r="E18" s="75">
        <v>6</v>
      </c>
      <c r="F18" s="138"/>
      <c r="G18" s="138"/>
      <c r="H18" s="73"/>
      <c r="I18" s="73"/>
      <c r="J18" s="28"/>
      <c r="K18" s="73"/>
      <c r="L18" s="72"/>
      <c r="M18" s="20"/>
      <c r="N18" s="20"/>
      <c r="O18" s="20"/>
      <c r="P18" s="20"/>
    </row>
    <row r="19" spans="1:20" x14ac:dyDescent="0.25">
      <c r="A19" s="75">
        <v>6</v>
      </c>
      <c r="B19" s="75"/>
      <c r="C19" s="76" t="s">
        <v>121</v>
      </c>
      <c r="D19" s="75" t="s">
        <v>24</v>
      </c>
      <c r="E19" s="75">
        <v>5</v>
      </c>
      <c r="F19" s="138"/>
      <c r="G19" s="138"/>
      <c r="H19" s="73"/>
      <c r="I19" s="73"/>
      <c r="J19" s="28"/>
      <c r="K19" s="73"/>
      <c r="L19" s="72"/>
      <c r="M19" s="20"/>
      <c r="N19" s="20"/>
      <c r="O19" s="20"/>
      <c r="P19" s="20"/>
    </row>
    <row r="20" spans="1:20" ht="13.8" x14ac:dyDescent="0.25">
      <c r="A20" s="75">
        <v>7</v>
      </c>
      <c r="B20" s="75"/>
      <c r="C20" s="76" t="s">
        <v>122</v>
      </c>
      <c r="D20" s="114" t="s">
        <v>24</v>
      </c>
      <c r="E20" s="114">
        <v>20</v>
      </c>
      <c r="F20" s="28"/>
      <c r="G20" s="138"/>
      <c r="H20" s="67"/>
      <c r="I20" s="28"/>
      <c r="J20" s="28"/>
      <c r="K20" s="73"/>
      <c r="L20" s="72"/>
      <c r="M20" s="20"/>
      <c r="N20" s="20"/>
      <c r="O20" s="20"/>
      <c r="P20" s="20"/>
    </row>
    <row r="21" spans="1:20" ht="13.8" x14ac:dyDescent="0.25">
      <c r="A21" s="75">
        <v>8</v>
      </c>
      <c r="B21" s="75"/>
      <c r="C21" s="76" t="s">
        <v>123</v>
      </c>
      <c r="D21" s="114" t="s">
        <v>24</v>
      </c>
      <c r="E21" s="114">
        <v>20</v>
      </c>
      <c r="F21" s="28"/>
      <c r="G21" s="138"/>
      <c r="H21" s="67"/>
      <c r="I21" s="28"/>
      <c r="J21" s="28"/>
      <c r="K21" s="73"/>
      <c r="L21" s="72"/>
      <c r="M21" s="20"/>
      <c r="N21" s="20"/>
      <c r="O21" s="20"/>
      <c r="P21" s="20"/>
    </row>
    <row r="22" spans="1:20" x14ac:dyDescent="0.25">
      <c r="A22" s="75">
        <v>9</v>
      </c>
      <c r="B22" s="75"/>
      <c r="C22" s="76" t="s">
        <v>124</v>
      </c>
      <c r="D22" s="75" t="s">
        <v>116</v>
      </c>
      <c r="E22" s="75">
        <v>1</v>
      </c>
      <c r="F22" s="138"/>
      <c r="G22" s="138"/>
      <c r="H22" s="73"/>
      <c r="I22" s="73"/>
      <c r="J22" s="73"/>
      <c r="K22" s="73"/>
      <c r="L22" s="72"/>
      <c r="M22" s="20"/>
      <c r="N22" s="20"/>
      <c r="O22" s="20"/>
      <c r="P22" s="20"/>
    </row>
    <row r="23" spans="1:20" x14ac:dyDescent="0.25">
      <c r="A23" s="75">
        <v>10</v>
      </c>
      <c r="B23" s="75"/>
      <c r="C23" s="76" t="s">
        <v>125</v>
      </c>
      <c r="D23" s="75" t="s">
        <v>116</v>
      </c>
      <c r="E23" s="75">
        <v>1</v>
      </c>
      <c r="F23" s="138"/>
      <c r="G23" s="138"/>
      <c r="H23" s="73"/>
      <c r="I23" s="73"/>
      <c r="J23" s="73"/>
      <c r="K23" s="73"/>
      <c r="L23" s="72"/>
      <c r="M23" s="20"/>
      <c r="N23" s="20"/>
      <c r="O23" s="20"/>
      <c r="P23" s="20"/>
    </row>
    <row r="24" spans="1:20" x14ac:dyDescent="0.25">
      <c r="A24" s="75">
        <v>11</v>
      </c>
      <c r="B24" s="75"/>
      <c r="C24" s="76" t="s">
        <v>126</v>
      </c>
      <c r="D24" s="75" t="s">
        <v>86</v>
      </c>
      <c r="E24" s="75">
        <v>95.04</v>
      </c>
      <c r="F24" s="28"/>
      <c r="G24" s="138"/>
      <c r="H24" s="67"/>
      <c r="I24" s="28"/>
      <c r="J24" s="28"/>
      <c r="K24" s="73"/>
      <c r="L24" s="72"/>
      <c r="M24" s="20"/>
      <c r="N24" s="20"/>
      <c r="O24" s="20"/>
      <c r="P24" s="20"/>
    </row>
    <row r="25" spans="1:20" x14ac:dyDescent="0.25">
      <c r="A25" s="75">
        <v>12</v>
      </c>
      <c r="B25" s="75"/>
      <c r="C25" s="76" t="s">
        <v>127</v>
      </c>
      <c r="D25" s="75" t="s">
        <v>116</v>
      </c>
      <c r="E25" s="75">
        <v>1</v>
      </c>
      <c r="F25" s="77"/>
      <c r="G25" s="138"/>
      <c r="H25" s="28"/>
      <c r="I25" s="67"/>
      <c r="J25" s="67"/>
      <c r="K25" s="73"/>
      <c r="L25" s="72"/>
      <c r="M25" s="20"/>
      <c r="N25" s="20"/>
      <c r="O25" s="20"/>
      <c r="P25" s="20"/>
    </row>
    <row r="26" spans="1:20" x14ac:dyDescent="0.25">
      <c r="A26" s="75">
        <v>13</v>
      </c>
      <c r="B26" s="75"/>
      <c r="C26" s="76" t="s">
        <v>128</v>
      </c>
      <c r="D26" s="75" t="s">
        <v>32</v>
      </c>
      <c r="E26" s="75">
        <v>6</v>
      </c>
      <c r="F26" s="28"/>
      <c r="G26" s="28"/>
      <c r="H26" s="28"/>
      <c r="I26" s="28"/>
      <c r="J26" s="28"/>
      <c r="K26" s="73"/>
      <c r="L26" s="72"/>
      <c r="M26" s="20"/>
      <c r="N26" s="20"/>
      <c r="O26" s="20"/>
      <c r="P26" s="20"/>
    </row>
    <row r="27" spans="1:20" ht="13.8" x14ac:dyDescent="0.25">
      <c r="A27" s="75">
        <v>14</v>
      </c>
      <c r="B27" s="75"/>
      <c r="C27" s="85" t="s">
        <v>129</v>
      </c>
      <c r="D27" s="75"/>
      <c r="E27" s="75"/>
      <c r="F27" s="102"/>
      <c r="G27" s="139"/>
      <c r="H27" s="102"/>
      <c r="I27" s="102"/>
      <c r="J27" s="102"/>
      <c r="K27" s="73"/>
      <c r="L27" s="72"/>
      <c r="M27" s="20"/>
      <c r="N27" s="20"/>
      <c r="O27" s="20"/>
      <c r="P27" s="20"/>
    </row>
    <row r="28" spans="1:20" ht="13.8" x14ac:dyDescent="0.25">
      <c r="A28" s="75"/>
      <c r="B28" s="75"/>
      <c r="C28" s="98" t="s">
        <v>130</v>
      </c>
      <c r="D28" s="75" t="s">
        <v>86</v>
      </c>
      <c r="E28" s="114">
        <v>6.8</v>
      </c>
      <c r="F28" s="139"/>
      <c r="G28" s="139"/>
      <c r="H28" s="102"/>
      <c r="I28" s="106"/>
      <c r="J28" s="106"/>
      <c r="K28" s="73"/>
      <c r="L28" s="72"/>
      <c r="M28" s="20"/>
      <c r="N28" s="20"/>
      <c r="O28" s="20"/>
      <c r="P28" s="20"/>
      <c r="R28" s="99"/>
      <c r="S28" s="99"/>
      <c r="T28" s="99"/>
    </row>
    <row r="29" spans="1:20" ht="13.8" x14ac:dyDescent="0.25">
      <c r="A29" s="75"/>
      <c r="B29" s="75"/>
      <c r="C29" s="98" t="s">
        <v>131</v>
      </c>
      <c r="D29" s="75" t="s">
        <v>86</v>
      </c>
      <c r="E29" s="114">
        <v>8.1999999999999993</v>
      </c>
      <c r="F29" s="139"/>
      <c r="G29" s="139"/>
      <c r="H29" s="102"/>
      <c r="I29" s="106"/>
      <c r="J29" s="102"/>
      <c r="K29" s="73"/>
      <c r="L29" s="72"/>
      <c r="M29" s="20"/>
      <c r="N29" s="20"/>
      <c r="O29" s="20"/>
      <c r="P29" s="20"/>
    </row>
    <row r="30" spans="1:20" x14ac:dyDescent="0.25">
      <c r="A30" s="75"/>
      <c r="B30" s="75"/>
      <c r="C30" s="76" t="s">
        <v>132</v>
      </c>
      <c r="D30" s="75" t="s">
        <v>86</v>
      </c>
      <c r="E30" s="75">
        <v>33.1</v>
      </c>
      <c r="F30" s="102"/>
      <c r="G30" s="102"/>
      <c r="H30" s="102"/>
      <c r="I30" s="102"/>
      <c r="J30" s="102"/>
      <c r="K30" s="73"/>
      <c r="L30" s="72"/>
      <c r="M30" s="20"/>
      <c r="N30" s="20"/>
      <c r="O30" s="20"/>
      <c r="P30" s="20"/>
    </row>
    <row r="31" spans="1:20" x14ac:dyDescent="0.25">
      <c r="A31" s="75"/>
      <c r="B31" s="75"/>
      <c r="C31" s="76" t="s">
        <v>133</v>
      </c>
      <c r="D31" s="75" t="s">
        <v>86</v>
      </c>
      <c r="E31" s="75">
        <v>43</v>
      </c>
      <c r="F31" s="102"/>
      <c r="G31" s="102"/>
      <c r="H31" s="102"/>
      <c r="I31" s="102"/>
      <c r="J31" s="102"/>
      <c r="K31" s="73"/>
      <c r="L31" s="72"/>
      <c r="M31" s="20"/>
      <c r="N31" s="20"/>
      <c r="O31" s="20"/>
      <c r="P31" s="20"/>
    </row>
    <row r="32" spans="1:20" x14ac:dyDescent="0.25">
      <c r="A32" s="75"/>
      <c r="B32" s="75"/>
      <c r="C32" s="76" t="s">
        <v>134</v>
      </c>
      <c r="D32" s="75" t="s">
        <v>86</v>
      </c>
      <c r="E32" s="75">
        <v>238.4</v>
      </c>
      <c r="F32" s="102"/>
      <c r="G32" s="139"/>
      <c r="H32" s="107"/>
      <c r="I32" s="102"/>
      <c r="J32" s="102"/>
      <c r="K32" s="73"/>
      <c r="L32" s="72"/>
      <c r="M32" s="20"/>
      <c r="N32" s="20"/>
      <c r="O32" s="20"/>
      <c r="P32" s="20"/>
    </row>
    <row r="33" spans="1:16" ht="13.8" x14ac:dyDescent="0.25">
      <c r="A33" s="75"/>
      <c r="B33" s="75"/>
      <c r="C33" s="85" t="s">
        <v>135</v>
      </c>
      <c r="D33" s="75"/>
      <c r="E33" s="75"/>
      <c r="F33" s="138"/>
      <c r="G33" s="138"/>
      <c r="H33" s="73"/>
      <c r="I33" s="73"/>
      <c r="J33" s="28"/>
      <c r="K33" s="73"/>
      <c r="L33" s="72"/>
      <c r="M33" s="20"/>
      <c r="N33" s="20"/>
      <c r="O33" s="20"/>
      <c r="P33" s="20"/>
    </row>
    <row r="34" spans="1:16" ht="26.4" x14ac:dyDescent="0.25">
      <c r="A34" s="75">
        <v>15</v>
      </c>
      <c r="B34" s="75"/>
      <c r="C34" s="76" t="s">
        <v>136</v>
      </c>
      <c r="D34" s="75" t="s">
        <v>34</v>
      </c>
      <c r="E34" s="75">
        <v>396</v>
      </c>
      <c r="F34" s="28"/>
      <c r="G34" s="138"/>
      <c r="H34" s="67"/>
      <c r="I34" s="28"/>
      <c r="J34" s="28"/>
      <c r="K34" s="73"/>
      <c r="L34" s="72"/>
      <c r="M34" s="20"/>
      <c r="N34" s="20"/>
      <c r="O34" s="20"/>
      <c r="P34" s="20"/>
    </row>
    <row r="35" spans="1:16" x14ac:dyDescent="0.25">
      <c r="A35" s="75">
        <v>16</v>
      </c>
      <c r="B35" s="75"/>
      <c r="C35" s="76" t="s">
        <v>137</v>
      </c>
      <c r="D35" s="75" t="s">
        <v>32</v>
      </c>
      <c r="E35" s="75">
        <v>243</v>
      </c>
      <c r="F35" s="89"/>
      <c r="G35" s="88"/>
      <c r="H35" s="90"/>
      <c r="I35" s="90"/>
      <c r="J35" s="89"/>
      <c r="K35" s="73"/>
      <c r="L35" s="72"/>
      <c r="M35" s="20"/>
      <c r="N35" s="20"/>
      <c r="O35" s="20"/>
      <c r="P35" s="20"/>
    </row>
    <row r="36" spans="1:16" x14ac:dyDescent="0.25">
      <c r="A36" s="75">
        <v>17</v>
      </c>
      <c r="B36" s="75"/>
      <c r="C36" s="76" t="s">
        <v>138</v>
      </c>
      <c r="D36" s="75" t="s">
        <v>32</v>
      </c>
      <c r="E36" s="75">
        <v>224</v>
      </c>
      <c r="F36" s="28"/>
      <c r="G36" s="138"/>
      <c r="H36" s="67"/>
      <c r="I36" s="28"/>
      <c r="J36" s="28"/>
      <c r="K36" s="73"/>
      <c r="L36" s="72"/>
      <c r="M36" s="20"/>
      <c r="N36" s="20"/>
      <c r="O36" s="20"/>
      <c r="P36" s="20"/>
    </row>
    <row r="37" spans="1:16" ht="26.4" x14ac:dyDescent="0.25">
      <c r="A37" s="75">
        <v>18</v>
      </c>
      <c r="B37" s="75"/>
      <c r="C37" s="76" t="s">
        <v>139</v>
      </c>
      <c r="D37" s="75" t="s">
        <v>32</v>
      </c>
      <c r="E37" s="75">
        <v>224</v>
      </c>
      <c r="F37" s="28"/>
      <c r="G37" s="28"/>
      <c r="H37" s="28"/>
      <c r="I37" s="28"/>
      <c r="J37" s="28"/>
      <c r="K37" s="73"/>
      <c r="L37" s="72"/>
      <c r="M37" s="20"/>
      <c r="N37" s="20"/>
      <c r="O37" s="20"/>
      <c r="P37" s="20"/>
    </row>
    <row r="38" spans="1:16" x14ac:dyDescent="0.25">
      <c r="A38" s="75">
        <v>19</v>
      </c>
      <c r="B38" s="19"/>
      <c r="C38" s="23" t="s">
        <v>140</v>
      </c>
      <c r="D38" s="24" t="s">
        <v>141</v>
      </c>
      <c r="E38" s="34">
        <v>1</v>
      </c>
      <c r="F38" s="28"/>
      <c r="G38" s="138"/>
      <c r="H38" s="73"/>
      <c r="I38" s="73"/>
      <c r="J38" s="73"/>
      <c r="K38" s="73"/>
      <c r="L38" s="72"/>
      <c r="M38" s="20"/>
      <c r="N38" s="20"/>
      <c r="O38" s="20"/>
      <c r="P38" s="20"/>
    </row>
    <row r="39" spans="1:16" x14ac:dyDescent="0.25">
      <c r="A39" s="19"/>
      <c r="B39" s="19"/>
      <c r="C39" s="23"/>
      <c r="D39" s="24"/>
      <c r="E39" s="34"/>
      <c r="F39" s="28"/>
      <c r="G39" s="28"/>
      <c r="H39" s="74">
        <f t="shared" ref="H39" si="0">F39*G39</f>
        <v>0</v>
      </c>
      <c r="I39" s="74"/>
      <c r="J39" s="74"/>
      <c r="K39" s="74">
        <f t="shared" ref="K39" si="1">SUM(H39:J39)</f>
        <v>0</v>
      </c>
      <c r="L39" s="72">
        <f t="shared" ref="L39" si="2">E39*F39</f>
        <v>0</v>
      </c>
      <c r="M39" s="20">
        <f t="shared" ref="M39" si="3">E39*H39</f>
        <v>0</v>
      </c>
      <c r="N39" s="20">
        <f t="shared" ref="N39" si="4">E39*I39</f>
        <v>0</v>
      </c>
      <c r="O39" s="20">
        <f t="shared" ref="O39" si="5">E39*J39</f>
        <v>0</v>
      </c>
      <c r="P39" s="20">
        <f t="shared" ref="P39" si="6">SUM(M39:O39)</f>
        <v>0</v>
      </c>
    </row>
    <row r="40" spans="1:16" x14ac:dyDescent="0.25">
      <c r="A40" s="18"/>
      <c r="B40" s="19"/>
      <c r="C40" s="32"/>
      <c r="D40" s="33"/>
      <c r="E40" s="34"/>
      <c r="F40" s="28"/>
      <c r="G40" s="28"/>
      <c r="H40" s="28"/>
      <c r="I40" s="28"/>
      <c r="J40" s="28"/>
      <c r="K40" s="35"/>
      <c r="L40" s="20">
        <f>E40*F40</f>
        <v>0</v>
      </c>
      <c r="M40" s="20">
        <f>E40*H40</f>
        <v>0</v>
      </c>
      <c r="N40" s="20">
        <f>E40*I40</f>
        <v>0</v>
      </c>
      <c r="O40" s="20">
        <f>E40*J40</f>
        <v>0</v>
      </c>
      <c r="P40" s="36">
        <f t="shared" ref="P40" si="7">SUM(M40:O40)</f>
        <v>0</v>
      </c>
    </row>
    <row r="41" spans="1:16" x14ac:dyDescent="0.25">
      <c r="A41" s="18"/>
      <c r="B41" s="19" t="s">
        <v>109</v>
      </c>
      <c r="C41" s="188" t="s">
        <v>110</v>
      </c>
      <c r="D41" s="189"/>
      <c r="E41" s="29" t="s">
        <v>109</v>
      </c>
      <c r="F41" s="19" t="s">
        <v>109</v>
      </c>
      <c r="G41" s="19" t="s">
        <v>109</v>
      </c>
      <c r="H41" s="19" t="s">
        <v>109</v>
      </c>
      <c r="I41" s="19" t="s">
        <v>109</v>
      </c>
      <c r="J41" s="19" t="s">
        <v>109</v>
      </c>
      <c r="K41" s="30" t="s">
        <v>109</v>
      </c>
      <c r="L41" s="111">
        <f>SUM(L14:L39)</f>
        <v>0</v>
      </c>
      <c r="M41" s="111">
        <f>SUM(M14:M39)</f>
        <v>0</v>
      </c>
      <c r="N41" s="111">
        <f>SUM(N14:N39)</f>
        <v>0</v>
      </c>
      <c r="O41" s="111">
        <f>SUM(O14:O39)</f>
        <v>0</v>
      </c>
      <c r="P41" s="111">
        <f>SUM(P14:P39)</f>
        <v>0</v>
      </c>
    </row>
    <row r="42" spans="1:16" x14ac:dyDescent="0.25">
      <c r="A42" s="18" t="s">
        <v>109</v>
      </c>
      <c r="B42" s="19" t="s">
        <v>109</v>
      </c>
      <c r="C42" s="190" t="s">
        <v>111</v>
      </c>
      <c r="D42" s="191"/>
      <c r="E42" s="191"/>
      <c r="F42" s="191"/>
      <c r="G42" s="191"/>
      <c r="H42" s="191"/>
      <c r="I42" s="191"/>
      <c r="J42" s="192"/>
      <c r="K42" s="31" t="s">
        <v>243</v>
      </c>
      <c r="L42" s="36"/>
      <c r="M42" s="36"/>
      <c r="N42" s="36"/>
      <c r="O42" s="36"/>
      <c r="P42" s="36"/>
    </row>
    <row r="43" spans="1:16" x14ac:dyDescent="0.25">
      <c r="A43" s="18" t="s">
        <v>109</v>
      </c>
      <c r="B43" s="19" t="s">
        <v>109</v>
      </c>
      <c r="C43" s="188" t="s">
        <v>112</v>
      </c>
      <c r="D43" s="193"/>
      <c r="E43" s="193"/>
      <c r="F43" s="193"/>
      <c r="G43" s="193"/>
      <c r="H43" s="193"/>
      <c r="I43" s="193"/>
      <c r="J43" s="193"/>
      <c r="K43" s="22"/>
      <c r="L43" s="112"/>
      <c r="M43" s="113">
        <f>M41+M42</f>
        <v>0</v>
      </c>
      <c r="N43" s="113"/>
      <c r="O43" s="113"/>
      <c r="P43" s="113"/>
    </row>
    <row r="44" spans="1:16" x14ac:dyDescent="0.25">
      <c r="A44" s="3"/>
      <c r="E44" s="26"/>
    </row>
    <row r="45" spans="1:16" x14ac:dyDescent="0.25">
      <c r="A45" s="3"/>
      <c r="E45" s="26"/>
    </row>
    <row r="46" spans="1:16" x14ac:dyDescent="0.25">
      <c r="A46" s="3"/>
      <c r="E46" s="26"/>
    </row>
  </sheetData>
  <mergeCells count="9">
    <mergeCell ref="C41:D41"/>
    <mergeCell ref="C42:J42"/>
    <mergeCell ref="C43:J43"/>
    <mergeCell ref="A1:P1"/>
    <mergeCell ref="N8:O8"/>
    <mergeCell ref="D11:D12"/>
    <mergeCell ref="E11:E12"/>
    <mergeCell ref="F11:K11"/>
    <mergeCell ref="L11:P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showZeros="0" topLeftCell="A10" zoomScale="81" zoomScaleNormal="81" workbookViewId="0">
      <selection activeCell="E55" sqref="E55"/>
    </sheetView>
  </sheetViews>
  <sheetFormatPr defaultRowHeight="13.2" x14ac:dyDescent="0.25"/>
  <cols>
    <col min="3" max="3" width="48.44140625" customWidth="1"/>
    <col min="12" max="12" width="9.44140625" bestFit="1" customWidth="1"/>
    <col min="13" max="14" width="11.77734375" customWidth="1"/>
    <col min="15" max="15" width="11.109375" customWidth="1"/>
    <col min="16" max="16" width="11.6640625" customWidth="1"/>
  </cols>
  <sheetData>
    <row r="1" spans="1:16" ht="15.6" x14ac:dyDescent="0.3">
      <c r="A1" s="194" t="s">
        <v>142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1:16" ht="15.6" x14ac:dyDescent="0.3">
      <c r="A2" s="1"/>
      <c r="B2" s="2"/>
      <c r="C2" s="2"/>
      <c r="D2" s="2"/>
      <c r="E2" s="25"/>
      <c r="F2" s="21" t="s">
        <v>143</v>
      </c>
      <c r="G2" s="2"/>
      <c r="H2" s="2"/>
      <c r="I2" s="2"/>
      <c r="J2" s="2"/>
      <c r="K2" s="2"/>
      <c r="L2" s="2"/>
      <c r="M2" s="2"/>
    </row>
    <row r="3" spans="1:16" x14ac:dyDescent="0.25">
      <c r="A3" s="3"/>
      <c r="D3" s="4" t="s">
        <v>1</v>
      </c>
      <c r="E3" s="26"/>
    </row>
    <row r="4" spans="1:16" ht="15.6" x14ac:dyDescent="0.25">
      <c r="A4" s="5" t="s">
        <v>2</v>
      </c>
      <c r="B4" s="6"/>
      <c r="E4" s="26"/>
    </row>
    <row r="5" spans="1:16" ht="15.6" x14ac:dyDescent="0.25">
      <c r="A5" s="5" t="s">
        <v>3</v>
      </c>
      <c r="B5" s="6"/>
      <c r="E5" s="26"/>
    </row>
    <row r="6" spans="1:16" ht="15.6" x14ac:dyDescent="0.25">
      <c r="A6" s="5" t="s">
        <v>4</v>
      </c>
      <c r="B6" s="6"/>
      <c r="E6" s="26"/>
    </row>
    <row r="7" spans="1:16" ht="15.6" x14ac:dyDescent="0.25">
      <c r="A7" s="5"/>
      <c r="B7" s="6"/>
      <c r="E7" s="26"/>
    </row>
    <row r="8" spans="1:16" x14ac:dyDescent="0.25">
      <c r="A8" s="7" t="s">
        <v>211</v>
      </c>
      <c r="E8" s="26"/>
      <c r="L8" t="s">
        <v>5</v>
      </c>
      <c r="N8" s="201">
        <f>P46</f>
        <v>0</v>
      </c>
      <c r="O8" s="201"/>
    </row>
    <row r="9" spans="1:16" x14ac:dyDescent="0.25">
      <c r="A9" s="7"/>
      <c r="E9" s="26"/>
      <c r="N9" s="37"/>
      <c r="O9" s="37"/>
    </row>
    <row r="10" spans="1:16" ht="15.6" x14ac:dyDescent="0.25">
      <c r="A10" s="8" t="s">
        <v>212</v>
      </c>
      <c r="B10" s="6"/>
      <c r="C10" s="6"/>
      <c r="D10" s="6"/>
      <c r="E10" s="27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x14ac:dyDescent="0.25">
      <c r="A11" s="9" t="s">
        <v>6</v>
      </c>
      <c r="B11" s="10" t="s">
        <v>7</v>
      </c>
      <c r="C11" s="11" t="s">
        <v>8</v>
      </c>
      <c r="D11" s="195" t="s">
        <v>9</v>
      </c>
      <c r="E11" s="195" t="s">
        <v>10</v>
      </c>
      <c r="F11" s="197" t="s">
        <v>11</v>
      </c>
      <c r="G11" s="198"/>
      <c r="H11" s="198"/>
      <c r="I11" s="198"/>
      <c r="J11" s="198"/>
      <c r="K11" s="199"/>
      <c r="L11" s="197" t="s">
        <v>12</v>
      </c>
      <c r="M11" s="198"/>
      <c r="N11" s="198"/>
      <c r="O11" s="198"/>
      <c r="P11" s="199"/>
    </row>
    <row r="12" spans="1:16" ht="46.2" x14ac:dyDescent="0.25">
      <c r="A12" s="14" t="s">
        <v>13</v>
      </c>
      <c r="B12" s="15"/>
      <c r="C12" s="16" t="s">
        <v>14</v>
      </c>
      <c r="D12" s="196"/>
      <c r="E12" s="196"/>
      <c r="F12" s="141" t="s">
        <v>15</v>
      </c>
      <c r="G12" s="141" t="s">
        <v>16</v>
      </c>
      <c r="H12" s="141" t="s">
        <v>17</v>
      </c>
      <c r="I12" s="141" t="s">
        <v>18</v>
      </c>
      <c r="J12" s="141" t="s">
        <v>19</v>
      </c>
      <c r="K12" s="141" t="s">
        <v>20</v>
      </c>
      <c r="L12" s="141" t="s">
        <v>21</v>
      </c>
      <c r="M12" s="141" t="s">
        <v>17</v>
      </c>
      <c r="N12" s="141" t="s">
        <v>18</v>
      </c>
      <c r="O12" s="141" t="s">
        <v>19</v>
      </c>
      <c r="P12" s="141" t="s">
        <v>20</v>
      </c>
    </row>
    <row r="13" spans="1:16" x14ac:dyDescent="0.25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</row>
    <row r="14" spans="1:16" ht="13.8" x14ac:dyDescent="0.25">
      <c r="A14" s="86"/>
      <c r="B14" s="86"/>
      <c r="C14" s="115" t="s">
        <v>144</v>
      </c>
      <c r="D14" s="87"/>
      <c r="E14" s="88"/>
      <c r="F14" s="89"/>
      <c r="G14" s="88"/>
      <c r="H14" s="90"/>
      <c r="I14" s="90"/>
      <c r="J14" s="89"/>
      <c r="K14" s="90"/>
      <c r="L14" s="90"/>
      <c r="M14" s="90"/>
      <c r="N14" s="90"/>
      <c r="O14" s="90"/>
      <c r="P14" s="90"/>
    </row>
    <row r="15" spans="1:16" ht="26.4" x14ac:dyDescent="0.25">
      <c r="A15" s="86">
        <v>1</v>
      </c>
      <c r="B15" s="86"/>
      <c r="C15" s="91" t="s">
        <v>145</v>
      </c>
      <c r="D15" s="87" t="s">
        <v>34</v>
      </c>
      <c r="E15" s="92" t="s">
        <v>146</v>
      </c>
      <c r="F15" s="89"/>
      <c r="G15" s="88"/>
      <c r="H15" s="90"/>
      <c r="I15" s="90"/>
      <c r="J15" s="89"/>
      <c r="K15" s="90"/>
      <c r="L15" s="90"/>
      <c r="M15" s="90"/>
      <c r="N15" s="90"/>
      <c r="O15" s="90"/>
      <c r="P15" s="90"/>
    </row>
    <row r="16" spans="1:16" ht="26.4" x14ac:dyDescent="0.25">
      <c r="A16" s="86">
        <v>2</v>
      </c>
      <c r="B16" s="86"/>
      <c r="C16" s="93" t="s">
        <v>147</v>
      </c>
      <c r="D16" s="94" t="s">
        <v>34</v>
      </c>
      <c r="E16" s="92" t="s">
        <v>148</v>
      </c>
      <c r="F16" s="89"/>
      <c r="G16" s="88"/>
      <c r="H16" s="90"/>
      <c r="I16" s="90"/>
      <c r="J16" s="89"/>
      <c r="K16" s="90"/>
      <c r="L16" s="90"/>
      <c r="M16" s="90"/>
      <c r="N16" s="90"/>
      <c r="O16" s="90"/>
      <c r="P16" s="90"/>
    </row>
    <row r="17" spans="1:16" x14ac:dyDescent="0.25">
      <c r="A17" s="86">
        <v>3</v>
      </c>
      <c r="B17" s="86"/>
      <c r="C17" s="91" t="s">
        <v>149</v>
      </c>
      <c r="D17" s="87" t="s">
        <v>34</v>
      </c>
      <c r="E17" s="92" t="s">
        <v>148</v>
      </c>
      <c r="F17" s="89"/>
      <c r="G17" s="88"/>
      <c r="H17" s="90"/>
      <c r="I17" s="90"/>
      <c r="J17" s="89"/>
      <c r="K17" s="90"/>
      <c r="L17" s="90"/>
      <c r="M17" s="90"/>
      <c r="N17" s="90"/>
      <c r="O17" s="90"/>
      <c r="P17" s="90"/>
    </row>
    <row r="18" spans="1:16" x14ac:dyDescent="0.25">
      <c r="A18" s="86">
        <v>4</v>
      </c>
      <c r="B18" s="86"/>
      <c r="C18" s="97" t="s">
        <v>150</v>
      </c>
      <c r="D18" s="86" t="s">
        <v>55</v>
      </c>
      <c r="E18" s="86">
        <v>16</v>
      </c>
      <c r="F18" s="89"/>
      <c r="G18" s="88"/>
      <c r="H18" s="90"/>
      <c r="I18" s="90"/>
      <c r="J18" s="89"/>
      <c r="K18" s="90"/>
      <c r="L18" s="90"/>
      <c r="M18" s="90"/>
      <c r="N18" s="90"/>
      <c r="O18" s="90"/>
      <c r="P18" s="90"/>
    </row>
    <row r="19" spans="1:16" x14ac:dyDescent="0.25">
      <c r="A19" s="86">
        <v>5</v>
      </c>
      <c r="B19" s="86"/>
      <c r="C19" s="97" t="s">
        <v>151</v>
      </c>
      <c r="D19" s="86" t="s">
        <v>34</v>
      </c>
      <c r="E19" s="86">
        <v>92</v>
      </c>
      <c r="F19" s="89"/>
      <c r="G19" s="88"/>
      <c r="H19" s="90"/>
      <c r="I19" s="90"/>
      <c r="J19" s="89"/>
      <c r="K19" s="90"/>
      <c r="L19" s="90"/>
      <c r="M19" s="90"/>
      <c r="N19" s="90"/>
      <c r="O19" s="90"/>
      <c r="P19" s="90"/>
    </row>
    <row r="20" spans="1:16" ht="26.4" x14ac:dyDescent="0.25">
      <c r="A20" s="86">
        <v>6</v>
      </c>
      <c r="B20" s="86"/>
      <c r="C20" s="93" t="s">
        <v>152</v>
      </c>
      <c r="D20" s="86" t="s">
        <v>34</v>
      </c>
      <c r="E20" s="86">
        <v>107</v>
      </c>
      <c r="F20" s="89"/>
      <c r="G20" s="88"/>
      <c r="H20" s="90"/>
      <c r="I20" s="90"/>
      <c r="J20" s="89"/>
      <c r="K20" s="90"/>
      <c r="L20" s="90"/>
      <c r="M20" s="90"/>
      <c r="N20" s="90"/>
      <c r="O20" s="90"/>
      <c r="P20" s="90"/>
    </row>
    <row r="21" spans="1:16" x14ac:dyDescent="0.25">
      <c r="A21" s="86">
        <v>7</v>
      </c>
      <c r="B21" s="86"/>
      <c r="C21" s="97" t="s">
        <v>153</v>
      </c>
      <c r="D21" s="86" t="s">
        <v>51</v>
      </c>
      <c r="E21" s="86">
        <v>3</v>
      </c>
      <c r="F21" s="89"/>
      <c r="G21" s="88"/>
      <c r="H21" s="90"/>
      <c r="I21" s="90"/>
      <c r="J21" s="89"/>
      <c r="K21" s="90"/>
      <c r="L21" s="90"/>
      <c r="M21" s="90"/>
      <c r="N21" s="90"/>
      <c r="O21" s="90"/>
      <c r="P21" s="90"/>
    </row>
    <row r="22" spans="1:16" x14ac:dyDescent="0.25">
      <c r="A22" s="86">
        <v>8</v>
      </c>
      <c r="B22" s="86"/>
      <c r="C22" s="97" t="s">
        <v>154</v>
      </c>
      <c r="D22" s="86" t="s">
        <v>34</v>
      </c>
      <c r="E22" s="86">
        <v>45</v>
      </c>
      <c r="F22" s="89"/>
      <c r="G22" s="88"/>
      <c r="H22" s="90"/>
      <c r="I22" s="90"/>
      <c r="J22" s="89"/>
      <c r="K22" s="90"/>
      <c r="L22" s="90"/>
      <c r="M22" s="90"/>
      <c r="N22" s="90"/>
      <c r="O22" s="90"/>
      <c r="P22" s="90"/>
    </row>
    <row r="23" spans="1:16" x14ac:dyDescent="0.25">
      <c r="A23" s="86">
        <v>9</v>
      </c>
      <c r="B23" s="86"/>
      <c r="C23" s="97" t="s">
        <v>155</v>
      </c>
      <c r="D23" s="86" t="s">
        <v>32</v>
      </c>
      <c r="E23" s="86">
        <v>2</v>
      </c>
      <c r="F23" s="102"/>
      <c r="G23" s="102"/>
      <c r="H23" s="102"/>
      <c r="I23" s="102"/>
      <c r="J23" s="102"/>
      <c r="K23" s="90"/>
      <c r="L23" s="90"/>
      <c r="M23" s="90"/>
      <c r="N23" s="90"/>
      <c r="O23" s="90"/>
      <c r="P23" s="90"/>
    </row>
    <row r="24" spans="1:16" x14ac:dyDescent="0.25">
      <c r="A24" s="86">
        <v>10</v>
      </c>
      <c r="B24" s="86"/>
      <c r="C24" s="97" t="s">
        <v>156</v>
      </c>
      <c r="D24" s="86" t="s">
        <v>32</v>
      </c>
      <c r="E24" s="86">
        <v>86</v>
      </c>
      <c r="F24" s="90"/>
      <c r="G24" s="90"/>
      <c r="H24" s="90"/>
      <c r="I24" s="90"/>
      <c r="J24" s="102"/>
      <c r="K24" s="90"/>
      <c r="L24" s="90"/>
      <c r="M24" s="90"/>
      <c r="N24" s="90"/>
      <c r="O24" s="90"/>
      <c r="P24" s="90"/>
    </row>
    <row r="25" spans="1:16" x14ac:dyDescent="0.25">
      <c r="A25" s="86">
        <v>11</v>
      </c>
      <c r="B25" s="86"/>
      <c r="C25" s="96" t="s">
        <v>157</v>
      </c>
      <c r="D25" s="87" t="s">
        <v>32</v>
      </c>
      <c r="E25" s="87">
        <v>160</v>
      </c>
      <c r="F25" s="90"/>
      <c r="G25" s="90"/>
      <c r="H25" s="90"/>
      <c r="I25" s="90"/>
      <c r="J25" s="89"/>
      <c r="K25" s="90"/>
      <c r="L25" s="90"/>
      <c r="M25" s="90"/>
      <c r="N25" s="90"/>
      <c r="O25" s="90"/>
      <c r="P25" s="90"/>
    </row>
    <row r="26" spans="1:16" x14ac:dyDescent="0.25">
      <c r="A26" s="86">
        <v>12</v>
      </c>
      <c r="B26" s="86"/>
      <c r="C26" s="96" t="s">
        <v>158</v>
      </c>
      <c r="D26" s="87" t="s">
        <v>159</v>
      </c>
      <c r="E26" s="87">
        <v>0.32</v>
      </c>
      <c r="F26" s="90"/>
      <c r="G26" s="90"/>
      <c r="H26" s="90"/>
      <c r="I26" s="90"/>
      <c r="J26" s="89"/>
      <c r="K26" s="90"/>
      <c r="L26" s="90"/>
      <c r="M26" s="90"/>
      <c r="N26" s="90"/>
      <c r="O26" s="90"/>
      <c r="P26" s="90"/>
    </row>
    <row r="27" spans="1:16" x14ac:dyDescent="0.25">
      <c r="A27" s="86">
        <v>13</v>
      </c>
      <c r="B27" s="86"/>
      <c r="C27" s="96" t="s">
        <v>160</v>
      </c>
      <c r="D27" s="87" t="s">
        <v>159</v>
      </c>
      <c r="E27" s="87">
        <v>0.32</v>
      </c>
      <c r="F27" s="90"/>
      <c r="G27" s="90"/>
      <c r="H27" s="90"/>
      <c r="I27" s="90"/>
      <c r="J27" s="89"/>
      <c r="K27" s="90"/>
      <c r="L27" s="90"/>
      <c r="M27" s="90"/>
      <c r="N27" s="90"/>
      <c r="O27" s="90"/>
      <c r="P27" s="90"/>
    </row>
    <row r="28" spans="1:16" ht="13.8" x14ac:dyDescent="0.25">
      <c r="A28" s="86"/>
      <c r="B28" s="86"/>
      <c r="C28" s="95" t="s">
        <v>161</v>
      </c>
      <c r="D28" s="87"/>
      <c r="E28" s="88"/>
      <c r="F28" s="90"/>
      <c r="G28" s="90"/>
      <c r="H28" s="90"/>
      <c r="I28" s="90"/>
      <c r="J28" s="89"/>
      <c r="K28" s="90"/>
      <c r="L28" s="90"/>
      <c r="M28" s="90"/>
      <c r="N28" s="90"/>
      <c r="O28" s="90"/>
      <c r="P28" s="90"/>
    </row>
    <row r="29" spans="1:16" x14ac:dyDescent="0.25">
      <c r="A29" s="86">
        <v>1</v>
      </c>
      <c r="B29" s="86"/>
      <c r="C29" s="96" t="s">
        <v>162</v>
      </c>
      <c r="D29" s="87" t="s">
        <v>34</v>
      </c>
      <c r="E29" s="87">
        <v>368</v>
      </c>
      <c r="F29" s="90"/>
      <c r="G29" s="90"/>
      <c r="H29" s="90"/>
      <c r="I29" s="90"/>
      <c r="J29" s="89"/>
      <c r="K29" s="90"/>
      <c r="L29" s="90"/>
      <c r="M29" s="90"/>
      <c r="N29" s="90"/>
      <c r="O29" s="90"/>
      <c r="P29" s="90"/>
    </row>
    <row r="30" spans="1:16" x14ac:dyDescent="0.25">
      <c r="A30" s="86">
        <v>2</v>
      </c>
      <c r="B30" s="86"/>
      <c r="C30" s="96" t="s">
        <v>163</v>
      </c>
      <c r="D30" s="87" t="s">
        <v>34</v>
      </c>
      <c r="E30" s="87">
        <v>160</v>
      </c>
      <c r="F30" s="90"/>
      <c r="G30" s="90"/>
      <c r="H30" s="90"/>
      <c r="I30" s="90"/>
      <c r="J30" s="89"/>
      <c r="K30" s="90"/>
      <c r="L30" s="90"/>
      <c r="M30" s="90"/>
      <c r="N30" s="90"/>
      <c r="O30" s="90"/>
      <c r="P30" s="90"/>
    </row>
    <row r="31" spans="1:16" ht="27" customHeight="1" x14ac:dyDescent="0.25">
      <c r="A31" s="86">
        <v>3</v>
      </c>
      <c r="B31" s="86"/>
      <c r="C31" s="96" t="s">
        <v>164</v>
      </c>
      <c r="D31" s="87" t="s">
        <v>34</v>
      </c>
      <c r="E31" s="87">
        <v>100</v>
      </c>
      <c r="F31" s="90"/>
      <c r="G31" s="90"/>
      <c r="H31" s="90"/>
      <c r="I31" s="90"/>
      <c r="J31" s="89"/>
      <c r="K31" s="90"/>
      <c r="L31" s="90"/>
      <c r="M31" s="90"/>
      <c r="N31" s="90"/>
      <c r="O31" s="90"/>
      <c r="P31" s="90"/>
    </row>
    <row r="32" spans="1:16" x14ac:dyDescent="0.25">
      <c r="A32" s="86">
        <v>4</v>
      </c>
      <c r="B32" s="86"/>
      <c r="C32" s="97" t="s">
        <v>165</v>
      </c>
      <c r="D32" s="87" t="s">
        <v>34</v>
      </c>
      <c r="E32" s="87">
        <v>320</v>
      </c>
      <c r="F32" s="90"/>
      <c r="G32" s="90"/>
      <c r="H32" s="90"/>
      <c r="I32" s="90"/>
      <c r="J32" s="89"/>
      <c r="K32" s="90"/>
      <c r="L32" s="90"/>
      <c r="M32" s="90"/>
      <c r="N32" s="90"/>
      <c r="O32" s="90"/>
      <c r="P32" s="90"/>
    </row>
    <row r="33" spans="1:16" ht="26.4" x14ac:dyDescent="0.25">
      <c r="A33" s="86">
        <v>5</v>
      </c>
      <c r="B33" s="86"/>
      <c r="C33" s="96" t="s">
        <v>166</v>
      </c>
      <c r="D33" s="87" t="s">
        <v>167</v>
      </c>
      <c r="E33" s="87">
        <v>16</v>
      </c>
      <c r="F33" s="90"/>
      <c r="G33" s="90"/>
      <c r="H33" s="90"/>
      <c r="I33" s="90"/>
      <c r="J33" s="89"/>
      <c r="K33" s="90"/>
      <c r="L33" s="90"/>
      <c r="M33" s="90"/>
      <c r="N33" s="90"/>
      <c r="O33" s="90"/>
      <c r="P33" s="90"/>
    </row>
    <row r="34" spans="1:16" x14ac:dyDescent="0.25">
      <c r="A34" s="86">
        <v>6</v>
      </c>
      <c r="B34" s="86"/>
      <c r="C34" s="96" t="s">
        <v>168</v>
      </c>
      <c r="D34" s="87" t="s">
        <v>169</v>
      </c>
      <c r="E34" s="87">
        <v>16</v>
      </c>
      <c r="F34" s="90"/>
      <c r="G34" s="90"/>
      <c r="H34" s="90"/>
      <c r="I34" s="90"/>
      <c r="J34" s="89"/>
      <c r="K34" s="90"/>
      <c r="L34" s="90"/>
      <c r="M34" s="90"/>
      <c r="N34" s="90"/>
      <c r="O34" s="90"/>
      <c r="P34" s="90"/>
    </row>
    <row r="35" spans="1:16" x14ac:dyDescent="0.25">
      <c r="A35" s="86">
        <v>7</v>
      </c>
      <c r="B35" s="86"/>
      <c r="C35" s="96" t="s">
        <v>170</v>
      </c>
      <c r="D35" s="87" t="s">
        <v>169</v>
      </c>
      <c r="E35" s="87">
        <v>16</v>
      </c>
      <c r="F35" s="90"/>
      <c r="G35" s="90"/>
      <c r="H35" s="90"/>
      <c r="I35" s="90"/>
      <c r="J35" s="89"/>
      <c r="K35" s="90"/>
      <c r="L35" s="90"/>
      <c r="M35" s="90"/>
      <c r="N35" s="90"/>
      <c r="O35" s="90"/>
      <c r="P35" s="90"/>
    </row>
    <row r="36" spans="1:16" x14ac:dyDescent="0.25">
      <c r="A36" s="86">
        <v>8</v>
      </c>
      <c r="B36" s="86"/>
      <c r="C36" s="96" t="s">
        <v>171</v>
      </c>
      <c r="D36" s="87" t="s">
        <v>169</v>
      </c>
      <c r="E36" s="87">
        <v>16</v>
      </c>
      <c r="F36" s="90"/>
      <c r="G36" s="90"/>
      <c r="H36" s="90"/>
      <c r="I36" s="90"/>
      <c r="J36" s="89"/>
      <c r="K36" s="90"/>
      <c r="L36" s="90"/>
      <c r="M36" s="90"/>
      <c r="N36" s="90"/>
      <c r="O36" s="90"/>
      <c r="P36" s="90"/>
    </row>
    <row r="37" spans="1:16" x14ac:dyDescent="0.25">
      <c r="A37" s="86">
        <v>9</v>
      </c>
      <c r="B37" s="86"/>
      <c r="C37" s="96" t="s">
        <v>172</v>
      </c>
      <c r="D37" s="87" t="s">
        <v>169</v>
      </c>
      <c r="E37" s="87">
        <v>19</v>
      </c>
      <c r="F37" s="90"/>
      <c r="G37" s="90"/>
      <c r="H37" s="90"/>
      <c r="I37" s="90"/>
      <c r="J37" s="89"/>
      <c r="K37" s="90"/>
      <c r="L37" s="90"/>
      <c r="M37" s="90"/>
      <c r="N37" s="90"/>
      <c r="O37" s="90"/>
      <c r="P37" s="90"/>
    </row>
    <row r="38" spans="1:16" x14ac:dyDescent="0.25">
      <c r="A38" s="86">
        <v>10</v>
      </c>
      <c r="B38" s="86"/>
      <c r="C38" s="96" t="s">
        <v>173</v>
      </c>
      <c r="D38" s="87" t="s">
        <v>169</v>
      </c>
      <c r="E38" s="87">
        <v>16</v>
      </c>
      <c r="F38" s="90"/>
      <c r="G38" s="90"/>
      <c r="H38" s="90"/>
      <c r="I38" s="90"/>
      <c r="J38" s="89"/>
      <c r="K38" s="90"/>
      <c r="L38" s="90"/>
      <c r="M38" s="90"/>
      <c r="N38" s="90"/>
      <c r="O38" s="90"/>
      <c r="P38" s="90"/>
    </row>
    <row r="39" spans="1:16" x14ac:dyDescent="0.25">
      <c r="A39" s="86">
        <v>11</v>
      </c>
      <c r="B39" s="86"/>
      <c r="C39" s="96" t="s">
        <v>174</v>
      </c>
      <c r="D39" s="87" t="s">
        <v>34</v>
      </c>
      <c r="E39" s="87">
        <v>107</v>
      </c>
      <c r="F39" s="90"/>
      <c r="G39" s="90"/>
      <c r="H39" s="90"/>
      <c r="I39" s="90"/>
      <c r="J39" s="89"/>
      <c r="K39" s="90"/>
      <c r="L39" s="90"/>
      <c r="M39" s="90"/>
      <c r="N39" s="90"/>
      <c r="O39" s="90"/>
      <c r="P39" s="90"/>
    </row>
    <row r="40" spans="1:16" x14ac:dyDescent="0.25">
      <c r="A40" s="86">
        <v>12</v>
      </c>
      <c r="B40" s="86"/>
      <c r="C40" s="96" t="s">
        <v>175</v>
      </c>
      <c r="D40" s="87" t="s">
        <v>86</v>
      </c>
      <c r="E40" s="87">
        <v>0.4</v>
      </c>
      <c r="F40" s="90"/>
      <c r="G40" s="90"/>
      <c r="H40" s="90"/>
      <c r="I40" s="90"/>
      <c r="J40" s="89"/>
      <c r="K40" s="90"/>
      <c r="L40" s="90"/>
      <c r="M40" s="90"/>
      <c r="N40" s="90"/>
      <c r="O40" s="90"/>
      <c r="P40" s="90"/>
    </row>
    <row r="41" spans="1:16" ht="15.6" x14ac:dyDescent="0.25">
      <c r="A41" s="86">
        <v>13</v>
      </c>
      <c r="B41" s="86"/>
      <c r="C41" s="96" t="s">
        <v>176</v>
      </c>
      <c r="D41" s="87" t="s">
        <v>177</v>
      </c>
      <c r="E41" s="87">
        <v>2</v>
      </c>
      <c r="F41" s="90"/>
      <c r="G41" s="90"/>
      <c r="H41" s="90"/>
      <c r="I41" s="90"/>
      <c r="J41" s="89"/>
      <c r="K41" s="90"/>
      <c r="L41" s="90"/>
      <c r="M41" s="90"/>
      <c r="N41" s="90"/>
      <c r="O41" s="90"/>
      <c r="P41" s="90"/>
    </row>
    <row r="42" spans="1:16" x14ac:dyDescent="0.25">
      <c r="A42" s="86">
        <v>14</v>
      </c>
      <c r="B42" s="86"/>
      <c r="C42" s="96" t="s">
        <v>178</v>
      </c>
      <c r="D42" s="87" t="s">
        <v>167</v>
      </c>
      <c r="E42" s="87">
        <v>1</v>
      </c>
      <c r="F42" s="90"/>
      <c r="G42" s="90"/>
      <c r="H42" s="90"/>
      <c r="I42" s="90"/>
      <c r="J42" s="89"/>
      <c r="K42" s="90"/>
      <c r="L42" s="90"/>
      <c r="M42" s="90"/>
      <c r="N42" s="90"/>
      <c r="O42" s="90"/>
      <c r="P42" s="90"/>
    </row>
    <row r="43" spans="1:16" x14ac:dyDescent="0.25">
      <c r="A43" s="18"/>
      <c r="B43" s="19"/>
      <c r="C43" s="23"/>
      <c r="D43" s="24"/>
      <c r="E43" s="34"/>
      <c r="F43" s="90"/>
      <c r="G43" s="90"/>
      <c r="H43" s="90"/>
      <c r="I43" s="90"/>
      <c r="J43" s="28"/>
      <c r="K43" s="74">
        <f t="shared" ref="K43" si="0">SUM(H43:J43)</f>
        <v>0</v>
      </c>
      <c r="L43" s="72">
        <f t="shared" ref="L43" si="1">E43*F43</f>
        <v>0</v>
      </c>
      <c r="M43" s="20">
        <f t="shared" ref="M43" si="2">E43*H43</f>
        <v>0</v>
      </c>
      <c r="N43" s="20">
        <f t="shared" ref="N43" si="3">E43*I43</f>
        <v>0</v>
      </c>
      <c r="O43" s="20">
        <f t="shared" ref="O43" si="4">E43*J43</f>
        <v>0</v>
      </c>
      <c r="P43" s="36">
        <f t="shared" ref="P43" si="5">SUM(M43:O43)</f>
        <v>0</v>
      </c>
    </row>
    <row r="44" spans="1:16" x14ac:dyDescent="0.25">
      <c r="A44" s="18"/>
      <c r="B44" s="19" t="s">
        <v>109</v>
      </c>
      <c r="C44" s="188" t="s">
        <v>110</v>
      </c>
      <c r="D44" s="189"/>
      <c r="E44" s="29" t="s">
        <v>109</v>
      </c>
      <c r="F44" s="19" t="s">
        <v>109</v>
      </c>
      <c r="G44" s="19" t="s">
        <v>109</v>
      </c>
      <c r="H44" s="19" t="s">
        <v>109</v>
      </c>
      <c r="I44" s="19" t="s">
        <v>109</v>
      </c>
      <c r="J44" s="19" t="s">
        <v>109</v>
      </c>
      <c r="K44" s="30" t="s">
        <v>109</v>
      </c>
      <c r="L44" s="111">
        <f>SUM(L14:L42)</f>
        <v>0</v>
      </c>
      <c r="M44" s="111">
        <f>SUM(M14:M42)</f>
        <v>0</v>
      </c>
      <c r="N44" s="111">
        <f>SUM(N14:N42)</f>
        <v>0</v>
      </c>
      <c r="O44" s="111">
        <f>SUM(O14:O42)</f>
        <v>0</v>
      </c>
      <c r="P44" s="111">
        <f>SUM(P14:P42)</f>
        <v>0</v>
      </c>
    </row>
    <row r="45" spans="1:16" x14ac:dyDescent="0.25">
      <c r="A45" s="18" t="s">
        <v>109</v>
      </c>
      <c r="B45" s="19" t="s">
        <v>109</v>
      </c>
      <c r="C45" s="190" t="s">
        <v>111</v>
      </c>
      <c r="D45" s="191"/>
      <c r="E45" s="191"/>
      <c r="F45" s="191"/>
      <c r="G45" s="191"/>
      <c r="H45" s="191"/>
      <c r="I45" s="191"/>
      <c r="J45" s="192"/>
      <c r="K45" s="31" t="s">
        <v>243</v>
      </c>
      <c r="L45" s="36"/>
      <c r="M45" s="36"/>
      <c r="N45" s="36"/>
      <c r="O45" s="36"/>
      <c r="P45" s="36"/>
    </row>
    <row r="46" spans="1:16" x14ac:dyDescent="0.25">
      <c r="A46" s="18" t="s">
        <v>109</v>
      </c>
      <c r="B46" s="19" t="s">
        <v>109</v>
      </c>
      <c r="C46" s="188" t="s">
        <v>112</v>
      </c>
      <c r="D46" s="193"/>
      <c r="E46" s="193"/>
      <c r="F46" s="193"/>
      <c r="G46" s="193"/>
      <c r="H46" s="193"/>
      <c r="I46" s="193"/>
      <c r="J46" s="193"/>
      <c r="K46" s="22"/>
      <c r="L46" s="112"/>
      <c r="M46" s="113">
        <f>M44+M45</f>
        <v>0</v>
      </c>
      <c r="N46" s="113">
        <f t="shared" ref="N46:P46" si="6">N44+N45</f>
        <v>0</v>
      </c>
      <c r="O46" s="113">
        <f t="shared" si="6"/>
        <v>0</v>
      </c>
      <c r="P46" s="113">
        <f t="shared" si="6"/>
        <v>0</v>
      </c>
    </row>
    <row r="47" spans="1:16" x14ac:dyDescent="0.25">
      <c r="A47" s="3"/>
      <c r="E47" s="26"/>
    </row>
    <row r="48" spans="1:16" x14ac:dyDescent="0.25">
      <c r="A48" s="3"/>
      <c r="E48" s="26"/>
    </row>
    <row r="49" spans="1:5" x14ac:dyDescent="0.25">
      <c r="A49" s="3"/>
      <c r="E49" s="26"/>
    </row>
  </sheetData>
  <mergeCells count="9">
    <mergeCell ref="C44:D44"/>
    <mergeCell ref="C45:J45"/>
    <mergeCell ref="C46:J46"/>
    <mergeCell ref="A1:P1"/>
    <mergeCell ref="N8:O8"/>
    <mergeCell ref="D11:D12"/>
    <mergeCell ref="E11:E12"/>
    <mergeCell ref="F11:K11"/>
    <mergeCell ref="L11:P1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F23" sqref="F23"/>
    </sheetView>
  </sheetViews>
  <sheetFormatPr defaultColWidth="9.33203125" defaultRowHeight="13.2" x14ac:dyDescent="0.25"/>
  <cols>
    <col min="1" max="1" width="5.109375" style="40" customWidth="1"/>
    <col min="2" max="2" width="9.33203125" style="40"/>
    <col min="3" max="3" width="35.109375" style="40" customWidth="1"/>
    <col min="4" max="4" width="13.6640625" style="40" customWidth="1"/>
    <col min="5" max="7" width="11.6640625" style="40" customWidth="1"/>
    <col min="8" max="8" width="10.77734375" style="40" customWidth="1"/>
    <col min="9" max="9" width="9.33203125" style="40"/>
    <col min="10" max="12" width="9.77734375" style="40" customWidth="1"/>
    <col min="13" max="16384" width="9.33203125" style="40"/>
  </cols>
  <sheetData>
    <row r="1" spans="1:12" ht="17.399999999999999" x14ac:dyDescent="0.3">
      <c r="A1" s="202" t="s">
        <v>179</v>
      </c>
      <c r="B1" s="202"/>
      <c r="C1" s="202"/>
      <c r="D1" s="202"/>
      <c r="E1" s="202"/>
      <c r="F1" s="202"/>
      <c r="G1" s="202"/>
      <c r="H1" s="202"/>
    </row>
    <row r="2" spans="1:12" ht="17.399999999999999" x14ac:dyDescent="0.3">
      <c r="A2" s="41"/>
      <c r="B2" s="42"/>
      <c r="C2" s="43"/>
      <c r="D2" s="43"/>
      <c r="E2" s="43"/>
      <c r="F2" s="43"/>
      <c r="G2" s="44"/>
      <c r="H2" s="44"/>
    </row>
    <row r="3" spans="1:12" ht="12.75" customHeight="1" x14ac:dyDescent="0.3">
      <c r="A3" s="45"/>
      <c r="B3" s="45"/>
      <c r="C3" s="203" t="s">
        <v>180</v>
      </c>
      <c r="D3" s="203"/>
      <c r="E3" s="203"/>
      <c r="F3" s="203"/>
    </row>
    <row r="4" spans="1:12" ht="15.6" x14ac:dyDescent="0.25">
      <c r="A4" s="5" t="s">
        <v>2</v>
      </c>
      <c r="B4" s="5"/>
      <c r="C4" s="5"/>
      <c r="D4" s="46"/>
      <c r="E4" s="46"/>
      <c r="F4" s="46"/>
      <c r="G4" s="46"/>
      <c r="H4" s="46"/>
    </row>
    <row r="5" spans="1:12" ht="15.6" x14ac:dyDescent="0.25">
      <c r="A5" s="5" t="s">
        <v>3</v>
      </c>
      <c r="B5" s="47"/>
    </row>
    <row r="6" spans="1:12" ht="15.6" x14ac:dyDescent="0.25">
      <c r="A6" s="5" t="s">
        <v>4</v>
      </c>
      <c r="B6" s="47"/>
    </row>
    <row r="7" spans="1:12" ht="15.6" x14ac:dyDescent="0.3">
      <c r="A7" s="48"/>
      <c r="B7" s="48"/>
    </row>
    <row r="8" spans="1:12" x14ac:dyDescent="0.25">
      <c r="B8" s="7"/>
      <c r="C8" s="7" t="s">
        <v>181</v>
      </c>
      <c r="D8" s="49"/>
    </row>
    <row r="9" spans="1:12" x14ac:dyDescent="0.25">
      <c r="B9" s="7"/>
      <c r="C9" s="7" t="s">
        <v>182</v>
      </c>
      <c r="D9" s="49"/>
    </row>
    <row r="10" spans="1:12" x14ac:dyDescent="0.25">
      <c r="B10" s="8"/>
      <c r="F10" s="8" t="s">
        <v>209</v>
      </c>
    </row>
    <row r="11" spans="1:12" x14ac:dyDescent="0.25">
      <c r="A11" s="8"/>
      <c r="B11" s="8"/>
      <c r="E11"/>
    </row>
    <row r="12" spans="1:12" ht="15.6" x14ac:dyDescent="0.3">
      <c r="A12" s="50"/>
      <c r="B12" s="50"/>
    </row>
    <row r="13" spans="1:12" ht="12.75" customHeight="1" x14ac:dyDescent="0.25">
      <c r="A13" s="204" t="s">
        <v>183</v>
      </c>
      <c r="B13" s="204" t="s">
        <v>184</v>
      </c>
      <c r="C13" s="204" t="s">
        <v>185</v>
      </c>
      <c r="D13" s="204" t="s">
        <v>186</v>
      </c>
      <c r="E13" s="205" t="s">
        <v>187</v>
      </c>
      <c r="F13" s="205"/>
      <c r="G13" s="205"/>
      <c r="H13" s="204" t="s">
        <v>188</v>
      </c>
      <c r="J13" s="44"/>
      <c r="K13" s="44"/>
      <c r="L13" s="44"/>
    </row>
    <row r="14" spans="1:12" s="51" customFormat="1" ht="22.8" x14ac:dyDescent="0.2">
      <c r="A14" s="204"/>
      <c r="B14" s="204"/>
      <c r="C14" s="204"/>
      <c r="D14" s="204"/>
      <c r="E14" s="142" t="s">
        <v>189</v>
      </c>
      <c r="F14" s="142" t="s">
        <v>190</v>
      </c>
      <c r="G14" s="142" t="s">
        <v>191</v>
      </c>
      <c r="H14" s="204"/>
      <c r="J14" s="52"/>
      <c r="K14" s="52"/>
      <c r="L14" s="52"/>
    </row>
    <row r="15" spans="1:12" ht="17.25" customHeight="1" x14ac:dyDescent="0.25">
      <c r="A15" s="53">
        <v>1</v>
      </c>
      <c r="B15" s="54" t="s">
        <v>192</v>
      </c>
      <c r="C15" s="55" t="s">
        <v>193</v>
      </c>
      <c r="D15" s="108">
        <f t="shared" ref="D15:D17" si="0">SUM(E15:G15)</f>
        <v>0</v>
      </c>
      <c r="E15" s="108">
        <f>'1'!M120</f>
        <v>0</v>
      </c>
      <c r="F15" s="108">
        <f>'1'!N120</f>
        <v>0</v>
      </c>
      <c r="G15" s="108">
        <f>'1'!O120</f>
        <v>0</v>
      </c>
      <c r="H15" s="108">
        <f>'1'!L118</f>
        <v>0</v>
      </c>
      <c r="J15" s="44"/>
      <c r="K15" s="44"/>
      <c r="L15" s="44"/>
    </row>
    <row r="16" spans="1:12" ht="17.25" customHeight="1" x14ac:dyDescent="0.25">
      <c r="A16" s="53">
        <v>2</v>
      </c>
      <c r="B16" s="54" t="s">
        <v>194</v>
      </c>
      <c r="C16" s="56" t="s">
        <v>195</v>
      </c>
      <c r="D16" s="108">
        <f t="shared" si="0"/>
        <v>0</v>
      </c>
      <c r="E16" s="108">
        <f>'2'!M43</f>
        <v>0</v>
      </c>
      <c r="F16" s="108">
        <f>'2'!N43</f>
        <v>0</v>
      </c>
      <c r="G16" s="108">
        <f>'2'!O43</f>
        <v>0</v>
      </c>
      <c r="H16" s="108">
        <f>'2'!L41</f>
        <v>0</v>
      </c>
      <c r="J16" s="44"/>
      <c r="K16" s="44"/>
      <c r="L16" s="44"/>
    </row>
    <row r="17" spans="1:12" ht="17.25" customHeight="1" x14ac:dyDescent="0.25">
      <c r="A17" s="53">
        <v>3</v>
      </c>
      <c r="B17" s="54" t="s">
        <v>196</v>
      </c>
      <c r="C17" s="56" t="s">
        <v>143</v>
      </c>
      <c r="D17" s="108">
        <f t="shared" si="0"/>
        <v>0</v>
      </c>
      <c r="E17" s="108">
        <f>'3'!M46</f>
        <v>0</v>
      </c>
      <c r="F17" s="108">
        <f>'3'!N46</f>
        <v>0</v>
      </c>
      <c r="G17" s="108">
        <f>'3'!O46</f>
        <v>0</v>
      </c>
      <c r="H17" s="108">
        <f>'3'!L44</f>
        <v>0</v>
      </c>
      <c r="J17" s="44"/>
      <c r="K17" s="44"/>
      <c r="L17" s="44"/>
    </row>
    <row r="18" spans="1:12" ht="18" customHeight="1" x14ac:dyDescent="0.25">
      <c r="A18" s="57" t="s">
        <v>109</v>
      </c>
      <c r="B18" s="58"/>
      <c r="C18" s="59" t="s">
        <v>110</v>
      </c>
      <c r="D18" s="109">
        <f>SUM(D15:D17)</f>
        <v>0</v>
      </c>
      <c r="E18" s="109">
        <f t="shared" ref="E18:H18" si="1">SUM(E15:E17)</f>
        <v>0</v>
      </c>
      <c r="F18" s="109">
        <f t="shared" si="1"/>
        <v>0</v>
      </c>
      <c r="G18" s="109">
        <f t="shared" si="1"/>
        <v>0</v>
      </c>
      <c r="H18" s="109">
        <f t="shared" si="1"/>
        <v>0</v>
      </c>
      <c r="J18" s="44"/>
      <c r="K18" s="44"/>
      <c r="L18" s="44"/>
    </row>
    <row r="19" spans="1:12" ht="18" customHeight="1" x14ac:dyDescent="0.25">
      <c r="A19" s="57"/>
      <c r="B19" s="58"/>
      <c r="C19" s="59" t="s">
        <v>244</v>
      </c>
      <c r="D19" s="108"/>
      <c r="E19" s="110"/>
      <c r="F19" s="110"/>
      <c r="G19" s="110"/>
      <c r="H19" s="110"/>
    </row>
    <row r="20" spans="1:12" ht="18" customHeight="1" x14ac:dyDescent="0.25">
      <c r="A20" s="57"/>
      <c r="B20" s="57"/>
      <c r="C20" s="60" t="s">
        <v>197</v>
      </c>
      <c r="D20" s="108"/>
      <c r="E20" s="110"/>
      <c r="F20" s="110"/>
      <c r="G20" s="110"/>
      <c r="H20" s="110"/>
    </row>
    <row r="21" spans="1:12" ht="18" customHeight="1" x14ac:dyDescent="0.25">
      <c r="A21" s="57"/>
      <c r="B21" s="57"/>
      <c r="C21" s="59" t="s">
        <v>245</v>
      </c>
      <c r="D21" s="108"/>
      <c r="E21" s="110"/>
      <c r="F21" s="110"/>
      <c r="G21" s="110"/>
      <c r="H21" s="110"/>
    </row>
    <row r="22" spans="1:12" ht="18" customHeight="1" x14ac:dyDescent="0.25">
      <c r="A22" s="57"/>
      <c r="B22" s="57"/>
      <c r="C22" s="59" t="s">
        <v>198</v>
      </c>
      <c r="D22" s="108">
        <f>E18*0.2359</f>
        <v>0</v>
      </c>
      <c r="E22" s="110"/>
      <c r="F22" s="110"/>
      <c r="G22" s="110"/>
      <c r="H22" s="110"/>
    </row>
    <row r="23" spans="1:12" ht="18" customHeight="1" x14ac:dyDescent="0.25">
      <c r="A23" s="57"/>
      <c r="B23" s="57"/>
      <c r="C23" s="59" t="s">
        <v>199</v>
      </c>
      <c r="D23" s="109">
        <f>SUM(D18:D22)</f>
        <v>0</v>
      </c>
      <c r="E23" s="110"/>
      <c r="F23" s="110"/>
      <c r="G23" s="110"/>
      <c r="H23" s="110"/>
    </row>
    <row r="24" spans="1:12" x14ac:dyDescent="0.25">
      <c r="A24" s="61"/>
      <c r="B24" s="61"/>
      <c r="C24" s="62"/>
    </row>
    <row r="25" spans="1:12" ht="15.6" x14ac:dyDescent="0.25">
      <c r="A25" s="63" t="s">
        <v>200</v>
      </c>
      <c r="B25" s="64"/>
      <c r="C25" s="43"/>
      <c r="D25" s="43"/>
    </row>
    <row r="26" spans="1:12" ht="15.75" customHeight="1" x14ac:dyDescent="0.25">
      <c r="A26" s="65" t="s">
        <v>109</v>
      </c>
      <c r="C26" s="66" t="s">
        <v>201</v>
      </c>
      <c r="D26" s="66"/>
    </row>
  </sheetData>
  <mergeCells count="8">
    <mergeCell ref="A1:H1"/>
    <mergeCell ref="C3:F3"/>
    <mergeCell ref="A13:A14"/>
    <mergeCell ref="B13:B14"/>
    <mergeCell ref="C13:C14"/>
    <mergeCell ref="D13:D14"/>
    <mergeCell ref="E13:G13"/>
    <mergeCell ref="H13:H1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topLeftCell="A7" workbookViewId="0">
      <selection activeCell="B26" sqref="B26:C32"/>
    </sheetView>
  </sheetViews>
  <sheetFormatPr defaultRowHeight="13.2" x14ac:dyDescent="0.25"/>
  <cols>
    <col min="2" max="2" width="55.77734375" customWidth="1"/>
    <col min="3" max="3" width="22.6640625" customWidth="1"/>
  </cols>
  <sheetData>
    <row r="1" spans="1:3" x14ac:dyDescent="0.25">
      <c r="A1" s="146"/>
      <c r="B1" s="146"/>
      <c r="C1" s="146" t="s">
        <v>213</v>
      </c>
    </row>
    <row r="2" spans="1:3" x14ac:dyDescent="0.25">
      <c r="A2" s="146"/>
      <c r="B2" s="146"/>
      <c r="C2" s="147"/>
    </row>
    <row r="3" spans="1:3" x14ac:dyDescent="0.25">
      <c r="A3" s="146"/>
      <c r="B3" s="146"/>
      <c r="C3" s="148" t="s">
        <v>214</v>
      </c>
    </row>
    <row r="4" spans="1:3" x14ac:dyDescent="0.25">
      <c r="A4" s="146"/>
      <c r="B4" s="146"/>
      <c r="C4" s="148" t="s">
        <v>215</v>
      </c>
    </row>
    <row r="5" spans="1:3" x14ac:dyDescent="0.25">
      <c r="A5" s="146"/>
      <c r="B5" s="146"/>
      <c r="C5" s="148" t="s">
        <v>216</v>
      </c>
    </row>
    <row r="6" spans="1:3" x14ac:dyDescent="0.25">
      <c r="A6" s="146"/>
      <c r="B6" s="146"/>
      <c r="C6" s="148"/>
    </row>
    <row r="7" spans="1:3" ht="17.399999999999999" x14ac:dyDescent="0.3">
      <c r="A7" s="206" t="s">
        <v>217</v>
      </c>
      <c r="B7" s="206"/>
      <c r="C7" s="206"/>
    </row>
    <row r="8" spans="1:3" ht="15.6" x14ac:dyDescent="0.3">
      <c r="A8" s="149"/>
      <c r="B8" s="146"/>
      <c r="C8" s="146"/>
    </row>
    <row r="9" spans="1:3" ht="15.6" x14ac:dyDescent="0.25">
      <c r="A9" s="207" t="s">
        <v>225</v>
      </c>
      <c r="B9" s="207"/>
      <c r="C9" s="207"/>
    </row>
    <row r="10" spans="1:3" ht="15.6" x14ac:dyDescent="0.25">
      <c r="A10" s="150" t="s">
        <v>226</v>
      </c>
      <c r="B10" s="151"/>
      <c r="C10" s="146"/>
    </row>
    <row r="11" spans="1:3" ht="15.6" x14ac:dyDescent="0.25">
      <c r="A11" s="150" t="s">
        <v>227</v>
      </c>
      <c r="B11" s="151"/>
      <c r="C11" s="146"/>
    </row>
    <row r="12" spans="1:3" ht="15.6" x14ac:dyDescent="0.3">
      <c r="A12" s="152"/>
      <c r="B12" s="146"/>
      <c r="C12" s="146"/>
    </row>
    <row r="13" spans="1:3" x14ac:dyDescent="0.25">
      <c r="A13" s="146"/>
      <c r="B13" s="146"/>
      <c r="C13" s="153" t="s">
        <v>218</v>
      </c>
    </row>
    <row r="14" spans="1:3" ht="15.6" x14ac:dyDescent="0.3">
      <c r="A14" s="154"/>
      <c r="B14" s="146"/>
      <c r="C14" s="146"/>
    </row>
    <row r="15" spans="1:3" x14ac:dyDescent="0.25">
      <c r="A15" s="155" t="s">
        <v>6</v>
      </c>
      <c r="B15" s="208" t="s">
        <v>219</v>
      </c>
      <c r="C15" s="155" t="s">
        <v>220</v>
      </c>
    </row>
    <row r="16" spans="1:3" x14ac:dyDescent="0.25">
      <c r="A16" s="156" t="s">
        <v>13</v>
      </c>
      <c r="B16" s="208"/>
      <c r="C16" s="156" t="s">
        <v>221</v>
      </c>
    </row>
    <row r="17" spans="1:3" ht="29.25" customHeight="1" x14ac:dyDescent="0.25">
      <c r="A17" s="157">
        <v>1</v>
      </c>
      <c r="B17" s="158" t="s">
        <v>222</v>
      </c>
      <c r="C17" s="159"/>
    </row>
    <row r="18" spans="1:3" x14ac:dyDescent="0.25">
      <c r="A18" s="157"/>
      <c r="B18" s="160"/>
      <c r="C18" s="161"/>
    </row>
    <row r="19" spans="1:3" x14ac:dyDescent="0.25">
      <c r="A19" s="157"/>
      <c r="B19" s="160"/>
      <c r="C19" s="161"/>
    </row>
    <row r="20" spans="1:3" x14ac:dyDescent="0.25">
      <c r="A20" s="157"/>
      <c r="B20" s="160"/>
      <c r="C20" s="161"/>
    </row>
    <row r="21" spans="1:3" x14ac:dyDescent="0.25">
      <c r="A21" s="157"/>
      <c r="B21" s="160"/>
      <c r="C21" s="161"/>
    </row>
    <row r="22" spans="1:3" x14ac:dyDescent="0.25">
      <c r="A22" s="157"/>
      <c r="B22" s="160"/>
      <c r="C22" s="161"/>
    </row>
    <row r="23" spans="1:3" x14ac:dyDescent="0.25">
      <c r="A23" s="157"/>
      <c r="B23" s="160"/>
      <c r="C23" s="161"/>
    </row>
    <row r="24" spans="1:3" x14ac:dyDescent="0.25">
      <c r="A24" s="162" t="s">
        <v>109</v>
      </c>
      <c r="B24" s="163" t="s">
        <v>110</v>
      </c>
      <c r="C24" s="164"/>
    </row>
    <row r="25" spans="1:3" ht="18.75" customHeight="1" x14ac:dyDescent="0.25">
      <c r="A25" s="165"/>
      <c r="B25" s="166" t="s">
        <v>223</v>
      </c>
      <c r="C25" s="167"/>
    </row>
    <row r="26" spans="1:3" ht="20.25" customHeight="1" x14ac:dyDescent="0.25">
      <c r="A26" s="168"/>
      <c r="B26" s="169"/>
      <c r="C26" s="170"/>
    </row>
    <row r="27" spans="1:3" ht="20.25" customHeight="1" x14ac:dyDescent="0.25">
      <c r="A27" s="168"/>
      <c r="B27" s="171"/>
      <c r="C27" s="167"/>
    </row>
    <row r="28" spans="1:3" ht="16.5" customHeight="1" x14ac:dyDescent="0.25">
      <c r="A28" s="172"/>
      <c r="B28" s="173"/>
      <c r="C28" s="174"/>
    </row>
    <row r="29" spans="1:3" ht="18" customHeight="1" x14ac:dyDescent="0.25">
      <c r="A29" s="168"/>
      <c r="B29" s="175"/>
      <c r="C29" s="174"/>
    </row>
    <row r="30" spans="1:3" ht="16.5" customHeight="1" x14ac:dyDescent="0.25">
      <c r="A30" s="168"/>
      <c r="B30" s="175"/>
      <c r="C30" s="174"/>
    </row>
    <row r="31" spans="1:3" ht="18" customHeight="1" x14ac:dyDescent="0.25">
      <c r="A31" s="168"/>
      <c r="B31" s="175"/>
      <c r="C31" s="174"/>
    </row>
    <row r="32" spans="1:3" ht="18" customHeight="1" x14ac:dyDescent="0.25">
      <c r="A32" s="168"/>
      <c r="B32" s="176"/>
      <c r="C32" s="177"/>
    </row>
    <row r="33" spans="1:3" x14ac:dyDescent="0.25">
      <c r="A33" s="178"/>
      <c r="B33" s="179"/>
      <c r="C33" s="180"/>
    </row>
    <row r="34" spans="1:3" x14ac:dyDescent="0.25">
      <c r="A34" s="178"/>
      <c r="B34" s="179"/>
      <c r="C34" s="180"/>
    </row>
    <row r="35" spans="1:3" ht="15.6" x14ac:dyDescent="0.25">
      <c r="A35" s="181" t="s">
        <v>200</v>
      </c>
      <c r="B35" s="182"/>
      <c r="C35" s="146"/>
    </row>
    <row r="36" spans="1:3" ht="15.6" x14ac:dyDescent="0.25">
      <c r="A36" s="183" t="s">
        <v>109</v>
      </c>
      <c r="B36" s="184"/>
      <c r="C36" s="146"/>
    </row>
    <row r="37" spans="1:3" x14ac:dyDescent="0.25">
      <c r="A37" s="146"/>
      <c r="B37" s="146"/>
      <c r="C37" s="146"/>
    </row>
    <row r="38" spans="1:3" ht="15.6" x14ac:dyDescent="0.25">
      <c r="A38" s="185" t="s">
        <v>224</v>
      </c>
      <c r="B38" s="182"/>
      <c r="C38" s="146"/>
    </row>
  </sheetData>
  <mergeCells count="3">
    <mergeCell ref="A7:C7"/>
    <mergeCell ref="A9:C9"/>
    <mergeCell ref="B15:B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kopsavilkums</vt:lpstr>
      <vt:lpstr>Pas.koptāme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cp:revision/>
  <dcterms:created xsi:type="dcterms:W3CDTF">2009-06-18T07:43:04Z</dcterms:created>
  <dcterms:modified xsi:type="dcterms:W3CDTF">2016-03-07T12:40:51Z</dcterms:modified>
</cp:coreProperties>
</file>